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nita\Downloads\"/>
    </mc:Choice>
  </mc:AlternateContent>
  <xr:revisionPtr revIDLastSave="0" documentId="13_ncr:1_{7F78EAA9-D4D4-45C1-BE2F-98565E605A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_Útmutató" sheetId="1" r:id="rId1"/>
    <sheet name="2_Ajánlati árak" sheetId="2" r:id="rId2"/>
    <sheet name="3_Bírálati paraméterek" sheetId="3" r:id="rId3"/>
    <sheet name="4_Bírálati kosár" sheetId="4" r:id="rId4"/>
  </sheets>
  <definedNames>
    <definedName name="_xlnm.Print_Titles" localSheetId="1">'2_Ajánlati árak'!$1:$10</definedName>
    <definedName name="_xlnm.Print_Area" localSheetId="0">'1_Útmutató'!$A$1:$I$27</definedName>
    <definedName name="_xlnm.Print_Area" localSheetId="1">'2_Ajánlati árak'!$A$1:$K$46</definedName>
    <definedName name="_xlnm.Print_Area" localSheetId="2">'3_Bírálati paraméterek'!$A$1:$H$46</definedName>
    <definedName name="_xlnm.Print_Area" localSheetId="3">'4_Bírálati kosár'!$A$1:$J$51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3" i="4" l="1"/>
  <c r="C43" i="4"/>
  <c r="B43" i="4"/>
  <c r="A43" i="4"/>
  <c r="E42" i="4"/>
  <c r="C42" i="4"/>
  <c r="B42" i="4"/>
  <c r="D42" i="4" s="1"/>
  <c r="A42" i="4"/>
  <c r="E41" i="4"/>
  <c r="C41" i="4"/>
  <c r="A41" i="4"/>
  <c r="E40" i="4"/>
  <c r="C40" i="4"/>
  <c r="A40" i="4"/>
  <c r="E39" i="4"/>
  <c r="C39" i="4"/>
  <c r="A39" i="4"/>
  <c r="E38" i="4"/>
  <c r="C38" i="4"/>
  <c r="A38" i="4"/>
  <c r="E37" i="4"/>
  <c r="C37" i="4"/>
  <c r="A37" i="4"/>
  <c r="E36" i="4"/>
  <c r="C36" i="4"/>
  <c r="A36" i="4"/>
  <c r="E31" i="4"/>
  <c r="C31" i="4"/>
  <c r="E30" i="4"/>
  <c r="C30" i="4"/>
  <c r="E25" i="4"/>
  <c r="C25" i="4"/>
  <c r="E24" i="4"/>
  <c r="C24" i="4"/>
  <c r="E8" i="4"/>
  <c r="B4" i="4"/>
  <c r="J3" i="4"/>
  <c r="H3" i="4"/>
  <c r="B40" i="3"/>
  <c r="B41" i="4" s="1"/>
  <c r="B39" i="3"/>
  <c r="B40" i="4" s="1"/>
  <c r="B38" i="3"/>
  <c r="B39" i="4" s="1"/>
  <c r="D39" i="4" s="1"/>
  <c r="B37" i="3"/>
  <c r="B38" i="4" s="1"/>
  <c r="B36" i="3"/>
  <c r="B37" i="4" s="1"/>
  <c r="B35" i="3"/>
  <c r="B36" i="4" s="1"/>
  <c r="D31" i="3"/>
  <c r="B31" i="4" s="1"/>
  <c r="D31" i="4" s="1"/>
  <c r="D30" i="3"/>
  <c r="B30" i="4" s="1"/>
  <c r="D26" i="3"/>
  <c r="B25" i="4" s="1"/>
  <c r="D25" i="3"/>
  <c r="B24" i="4" s="1"/>
  <c r="B11" i="3"/>
  <c r="E11" i="3" s="1"/>
  <c r="D10" i="3"/>
  <c r="D9" i="3"/>
  <c r="B8" i="4" s="1"/>
  <c r="J43" i="2"/>
  <c r="J42" i="2"/>
  <c r="J41" i="2"/>
  <c r="J40" i="2"/>
  <c r="J39" i="2"/>
  <c r="J38" i="2"/>
  <c r="J37" i="2"/>
  <c r="J36" i="2"/>
  <c r="J32" i="2"/>
  <c r="J31" i="2"/>
  <c r="J27" i="2"/>
  <c r="J26" i="2"/>
  <c r="J22" i="2"/>
  <c r="H22" i="2"/>
  <c r="J21" i="2"/>
  <c r="H21" i="2"/>
  <c r="J20" i="2"/>
  <c r="H20" i="2"/>
  <c r="J19" i="2"/>
  <c r="H19" i="2"/>
  <c r="J18" i="2"/>
  <c r="H18" i="2"/>
  <c r="J17" i="2"/>
  <c r="H17" i="2"/>
  <c r="J16" i="2"/>
  <c r="H16" i="2"/>
  <c r="J15" i="2"/>
  <c r="H15" i="2"/>
  <c r="J14" i="2"/>
  <c r="H14" i="2"/>
  <c r="J13" i="2"/>
  <c r="H13" i="2"/>
  <c r="J12" i="2"/>
  <c r="H12" i="2"/>
  <c r="J11" i="2"/>
  <c r="H11" i="2"/>
  <c r="C8" i="4" s="1"/>
  <c r="D43" i="4" l="1"/>
  <c r="D38" i="4"/>
  <c r="F38" i="4" s="1"/>
  <c r="G38" i="4" s="1"/>
  <c r="G9" i="4"/>
  <c r="D37" i="4"/>
  <c r="F37" i="4" s="1"/>
  <c r="G37" i="4" s="1"/>
  <c r="D8" i="4"/>
  <c r="F8" i="4" s="1"/>
  <c r="D36" i="4"/>
  <c r="D40" i="4"/>
  <c r="F40" i="4" s="1"/>
  <c r="G40" i="4" s="1"/>
  <c r="D11" i="3"/>
  <c r="D41" i="4"/>
  <c r="F9" i="4"/>
  <c r="C9" i="4"/>
  <c r="D24" i="4"/>
  <c r="F24" i="4" s="1"/>
  <c r="D25" i="4"/>
  <c r="F25" i="4" s="1"/>
  <c r="G25" i="4" s="1"/>
  <c r="D30" i="4"/>
  <c r="D32" i="4" s="1"/>
  <c r="F39" i="4"/>
  <c r="G39" i="4" s="1"/>
  <c r="F31" i="4"/>
  <c r="G31" i="4" s="1"/>
  <c r="F42" i="4"/>
  <c r="G42" i="4" s="1"/>
  <c r="F43" i="4"/>
  <c r="G43" i="4" s="1"/>
  <c r="B9" i="4"/>
  <c r="F30" i="4" l="1"/>
  <c r="F32" i="4" s="1"/>
  <c r="F20" i="4"/>
  <c r="D44" i="4"/>
  <c r="F41" i="4"/>
  <c r="G41" i="4" s="1"/>
  <c r="D9" i="4"/>
  <c r="D20" i="4" s="1"/>
  <c r="F36" i="4"/>
  <c r="F44" i="4" s="1"/>
  <c r="G8" i="4"/>
  <c r="G20" i="4" s="1"/>
  <c r="D26" i="4"/>
  <c r="F26" i="4"/>
  <c r="G24" i="4"/>
  <c r="G26" i="4" s="1"/>
  <c r="G36" i="4" l="1"/>
  <c r="G44" i="4" s="1"/>
  <c r="G30" i="4"/>
  <c r="G32" i="4" s="1"/>
  <c r="F47" i="4"/>
  <c r="D47" i="4"/>
  <c r="G47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Forrás</author>
  </authors>
  <commentList>
    <comment ref="B11" authorId="0" shapeId="0" xr:uid="{00000000-0006-0000-0100-000001000000}">
      <text>
        <r>
          <rPr>
            <sz val="11"/>
            <color theme="1"/>
            <rFont val="Calibri"/>
            <family val="2"/>
            <charset val="1"/>
          </rPr>
          <t>Forrás: Ajánlattételi felhívás 3.1. pont. Várhatóan kb. 135 fő, napi öt étkezés, minden naptári napon, egyéni tálcás kiszerelésben; a normál és felsorolt diétás/pépes étrendek biztosítandók.</t>
        </r>
      </text>
    </comment>
    <comment ref="B26" authorId="0" shapeId="0" xr:uid="{00000000-0006-0000-0100-000002000000}">
      <text>
        <r>
          <rPr>
            <sz val="11"/>
            <color theme="1"/>
            <rFont val="Calibri"/>
            <family val="2"/>
            <charset val="1"/>
          </rPr>
          <t>Forrás: Ajánlattételi felhívás 3.2. pont. Várhatóan kb. 30 adag normál/nap és kb. 10 adag diétás/nap, egyszemélyes adagonként csomagolva.</t>
        </r>
      </text>
    </comment>
    <comment ref="B31" authorId="0" shapeId="0" xr:uid="{00000000-0006-0000-0100-000003000000}">
      <text>
        <r>
          <rPr>
            <sz val="11"/>
            <color theme="1"/>
            <rFont val="Calibri"/>
            <family val="2"/>
            <charset val="1"/>
          </rPr>
          <t>Forrás: Ajánlattételi felhívás 3.3. és 4. pont. Várhatóan összesen kb. 60 adag/nap, badellás közvetlen kiszállítással három szállítási címre; az Őszirózsa és Borostyán klubnál napi 2-3 diabos adag szerepel.</t>
        </r>
      </text>
    </comment>
    <comment ref="B36" authorId="0" shapeId="0" xr:uid="{00000000-0006-0000-0100-000004000000}">
      <text>
        <r>
          <rPr>
            <sz val="11"/>
            <color theme="1"/>
            <rFont val="Calibri"/>
            <family val="2"/>
            <charset val="1"/>
          </rPr>
          <t>Forrás: Ajánlattételi felhívás 6. pont. A csomagolás, egyéni tálcás kiszerelés, szállítás, badellák biztosítása és kezelése, valamint minden további felmerülő díj/költség feltüntetendő; jelezni kell, hogy az étkezési egységár tartalmazza-e.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Forrás</author>
    <author>OpenAI</author>
  </authors>
  <commentList>
    <comment ref="B5" authorId="0" shapeId="0" xr:uid="{00000000-0006-0000-0200-000001000000}">
      <text>
        <r>
          <rPr>
            <sz val="11"/>
            <color theme="1"/>
            <rFont val="Calibri"/>
            <family val="2"/>
            <charset val="1"/>
          </rPr>
          <t>Forrás: Ajánlattételi felhívás 5. pont. A szolgáltatás időtartama legfeljebb 90 nap, de ténylegesen rövidebb is lehet. A 90 nap itt kizárólag egységes bírálati kosárként szerepel.</t>
        </r>
      </text>
    </comment>
    <comment ref="F5" authorId="1" shapeId="0" xr:uid="{00000000-0006-0000-0200-000002000000}">
      <text>
        <r>
          <rPr>
            <sz val="11"/>
            <color theme="1"/>
            <rFont val="Calibri"/>
            <family val="2"/>
            <charset val="1"/>
          </rPr>
          <t>Bírálati célú rögzített paraméter. A 2026.10.10-2027.01.07 közötti 90 naptári napban 61 általános munkarend szerinti munkanap van. A 2026. évi eltérő munkarendet a 10/2025. (IV. 30.) NGM rendelet szabályozza: 2026.12.12. munkanap, 2026.12.24. pihenőnap. Forrás: https://njt.jog.gov.hu/jogszabaly/2025-10-20-2X</t>
        </r>
      </text>
    </comment>
    <comment ref="B9" authorId="1" shapeId="0" xr:uid="{00000000-0006-0000-0200-000003000000}">
      <text>
        <r>
          <rPr>
            <sz val="11"/>
            <color theme="1"/>
            <rFont val="Calibri"/>
            <family val="2"/>
            <charset val="1"/>
          </rPr>
          <t>Kiíró által megadott jelenlegi tájékoztató megoszlás: 84 normál adag/nap. A tényleges napi érték változhat.</t>
        </r>
      </text>
    </comment>
    <comment ref="B10" authorId="1" shapeId="0" xr:uid="{00000000-0006-0000-0200-000004000000}">
      <text>
        <r>
          <rPr>
            <sz val="11"/>
            <color theme="1"/>
            <rFont val="Calibri"/>
            <family val="2"/>
            <charset val="1"/>
          </rPr>
          <t>Kiíró által megadott jelenlegi tájékoztató megoszlás: összesen 51 diétás/pépes adag/nap. Az étrendenkénti és napi érték változhat.</t>
        </r>
      </text>
    </comment>
    <comment ref="B25" authorId="0" shapeId="0" xr:uid="{00000000-0006-0000-0200-000005000000}">
      <text>
        <r>
          <rPr>
            <sz val="11"/>
            <color theme="1"/>
            <rFont val="Calibri"/>
            <family val="2"/>
            <charset val="1"/>
          </rPr>
          <t>Forrás: Ajánlattételi felhívás 3.2. pont: kb. 30 adag normál/nap és kb. 10 adag diétás/nap.</t>
        </r>
      </text>
    </comment>
    <comment ref="B31" authorId="0" shapeId="0" xr:uid="{00000000-0006-0000-0200-000006000000}">
      <text>
        <r>
          <rPr>
            <sz val="11"/>
            <color theme="1"/>
            <rFont val="Calibri"/>
            <family val="2"/>
            <charset val="1"/>
          </rPr>
          <t>Forrás + levezetés: a felhívás 3.3. pontja kb. 60 adag/nap összesen; a 4. pont szerint az Őszirózsa és Borostyán klubnál egyaránt 2-3 diabos adag, összesen 4-6. A bírálati alapbeállítás ennek középértéke, 5 diabos adag/nap.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Forrás</author>
  </authors>
  <commentList>
    <comment ref="A49" authorId="0" shapeId="0" xr:uid="{00000000-0006-0000-0300-000001000000}">
      <text>
        <r>
          <rPr>
            <sz val="11"/>
            <color theme="1"/>
            <rFont val="Calibri"/>
            <family val="2"/>
            <charset val="1"/>
          </rPr>
          <t>Forrás: Ajánlattételi felhívás 3.3. pont utáni rendelkezések és 6. pont: a létszámok/adagszámok becsültek, naponta változhatnak; az elszámolás a ténylegesen megrendelt és igazoltan teljesített szolgáltatások alapján történik.</t>
        </r>
      </text>
    </comment>
  </commentList>
</comments>
</file>

<file path=xl/sharedStrings.xml><?xml version="1.0" encoding="utf-8"?>
<sst xmlns="http://schemas.openxmlformats.org/spreadsheetml/2006/main" count="209" uniqueCount="153">
  <si>
    <t>VÁSÁROLT ÉTKEZTETÉS - KERESKEDELMI AJÁNLAT ÉS BÍRÁLATI KOSÁR</t>
  </si>
  <si>
    <t>Kőbányai Szivárvány Nonprofit Kft. | Nyílt pályázati eljárás | 2026</t>
  </si>
  <si>
    <t>A munkafüzet célja</t>
  </si>
  <si>
    <t>Az ajánlattevők egységes szerkezetben adják meg nettó egységáraikat. A „4_Biralati_kosar” lap ugyanazon, előre rögzített bírálati mennyiségekkel automatikusan képezi a nettó összesen ajánlati árat. Ez biztosítja az ajánlatok összehasonlíthatóságát.</t>
  </si>
  <si>
    <t>Fontos bírálati szabály</t>
  </si>
  <si>
    <t>A bírálati kosár kizárólag az ajánlatok összehasonlítására szolgál. Nem jelent garantált megrendelési mennyiséget vagy garantált 90 napos igénybevételt. A tényleges elszámolás a ténylegesen megrendelt és igazoltan teljesített adagszámok, étrendek és teljesítési napok alapján történik.</t>
  </si>
  <si>
    <t>Kitöltés</t>
  </si>
  <si>
    <t>Az ajánlattevő kizárólag a kék betűvel/kék háttérrel jelölt cellákat töltse ki a „2_Ajanlati_arak” lapon. A képleteket tartalmazó cellák nem módosítandók. Ha valamely járulékos költséget az étkezési egységár tartalmaz, az adott külön díjhoz 0 Ft-ot kell megadni.</t>
  </si>
  <si>
    <t>Kiírói paraméterek</t>
  </si>
  <si>
    <t>A „3_Bir_parameterek” lap a minden ajánlattevőre egységes bírálati paramétereket tartalmazza. A napi ötszöri étkezés bírálati alapja 84 normál és összesen 51 diétás/pépes adag. Ez kizárólag bírálati súly: a tényleges napi összlétszám és a normál/diétás megoszlás naponta változhat. A 51 diétás/pépes adag bírálati egységára a felsorolt 11 diétás/pépes étrend nettó napi egységárának egyszerű számtani átlaga. A 3.2. pont szerinti egyszemélyes csomagolású ebéd és a 3.3. pont szerinti klubos ebéd bírálati mennyisége egyaránt 61 munkanappal számol a tervezett 90 naptári napos összehasonlítási időszakban; ez nem jelent garantált igénybevételt.</t>
  </si>
  <si>
    <t>Bírálati szempont</t>
  </si>
  <si>
    <t>Legalacsonyabb összegű nettó ellenszolgáltatás. A bírálat alapja a „4_Biralati_kosar” lapon képződő NETTÓ ÖSSZESEN AJÁNLATI ÁR.</t>
  </si>
  <si>
    <t>Jelölések</t>
  </si>
  <si>
    <t>Ajánlattevő által kitöltendő mező</t>
  </si>
  <si>
    <t>Kiíró által rögzített / importált adat</t>
  </si>
  <si>
    <t>Kiíró által rögzített bírálati paraméter / kontrolladat</t>
  </si>
  <si>
    <t>Képlet / automatikus számítás</t>
  </si>
  <si>
    <t>Kapcsolódó pályázati dokumentáció:</t>
  </si>
  <si>
    <t>A kék mezőket az ajánlattevő tölti ki. Az árakat forintban kell megadni.</t>
  </si>
  <si>
    <t>AJÁNLATTEVŐ ADATAI</t>
  </si>
  <si>
    <t>Ajánlattevő neve:</t>
  </si>
  <si>
    <t>Adószám:</t>
  </si>
  <si>
    <t>Székhely:</t>
  </si>
  <si>
    <t>Képviselő:</t>
  </si>
  <si>
    <t>Kapcsolattartó:</t>
  </si>
  <si>
    <t>E-mail / telefon:</t>
  </si>
  <si>
    <t>ÁFA mezők kitöltése kötelező; előre kitöltött ÁFA-kulcs nincs.</t>
  </si>
  <si>
    <t>3.1. NAPI ÖTSZÖRI ÉTKEZÉS - minden naptári napon, folyamatosan - Ft/fő/étkezés és Ft/fő/nap</t>
  </si>
  <si>
    <t>Ssz.</t>
  </si>
  <si>
    <t>Étrend</t>
  </si>
  <si>
    <t>Reggeli
nettó</t>
  </si>
  <si>
    <t>Tízórai
nettó</t>
  </si>
  <si>
    <t>Ebéd
nettó</t>
  </si>
  <si>
    <t>Uzsonna
nettó</t>
  </si>
  <si>
    <t>Vacsora
nettó</t>
  </si>
  <si>
    <t>Napi 5x
nettó összesen</t>
  </si>
  <si>
    <t>ÁFA %</t>
  </si>
  <si>
    <t>Napi 5x
bruttó</t>
  </si>
  <si>
    <t>Megjegyzés</t>
  </si>
  <si>
    <t>Normál</t>
  </si>
  <si>
    <t>Diabos</t>
  </si>
  <si>
    <t>Epés</t>
  </si>
  <si>
    <t>Cukros epés</t>
  </si>
  <si>
    <t>Laktózmentes</t>
  </si>
  <si>
    <t>Fehérjeszegény</t>
  </si>
  <si>
    <t>Pépes normál</t>
  </si>
  <si>
    <t>Pépes epés</t>
  </si>
  <si>
    <t>Cukros laktózmentes</t>
  </si>
  <si>
    <t>Cukros pépes</t>
  </si>
  <si>
    <t>Epés laktózmentes</t>
  </si>
  <si>
    <t>Epés-cukros laktózmentes</t>
  </si>
  <si>
    <t>3.2. EGYSZEMÉLYES CSOMAGOLÁSÚ EBÉD - csak munkanapokon - Ft/adag</t>
  </si>
  <si>
    <t>Típus</t>
  </si>
  <si>
    <t>Nettó egységár
Ft/adag</t>
  </si>
  <si>
    <t>Bruttó egységár
Ft/adag</t>
  </si>
  <si>
    <t>Normál ebéd</t>
  </si>
  <si>
    <t>Diétás ebéd</t>
  </si>
  <si>
    <t>3.3. KLUBOK RÉSZÉRE BADELLÁBAN SZÁLLÍTOTT EBÉD - csak munkanapokon - Ft/adag</t>
  </si>
  <si>
    <t>Diabos ebéd</t>
  </si>
  <si>
    <t>JÁRULÉKOS KÖLTSÉGEK - ha az étkezési egységár tartalmazza, 0 Ft írandó</t>
  </si>
  <si>
    <t>Költségelem / számítás alapja</t>
  </si>
  <si>
    <t>Nettó egységár</t>
  </si>
  <si>
    <t>Bruttó egységár</t>
  </si>
  <si>
    <t>Megjegyzés / egyéb költség megnevezése</t>
  </si>
  <si>
    <t>3.1 egyéni tálcás kiszerelés/csomagolás - Ft/fő/nap (az öt étkezés összesen)</t>
  </si>
  <si>
    <t>3.1 közvetlen kiszállítás a Sütöde u. 4. címre - Ft/nap (a napi szükséges valamennyi fuvar összesen)</t>
  </si>
  <si>
    <t>3.2 egyszemélyes csomagolás - Ft/adag</t>
  </si>
  <si>
    <t>3.2 kiszállítás a Sütöde u. 4. címre - Ft/munkanap (ha külön felszámított)</t>
  </si>
  <si>
    <t>3.3 badellák biztosítása, visszaszállítása, kezelése és tisztítása - Ft/munkanap</t>
  </si>
  <si>
    <t>3.3 közvetlen kiszállítás mindhárom szállítási címre - Ft/munkanap összesen</t>
  </si>
  <si>
    <t>Egyéb járulékos költség 1 - nettó összeg a teljes bírálati időszakra</t>
  </si>
  <si>
    <t>Egyéb járulékos költség 2 - nettó összeg a teljes bírálati időszakra</t>
  </si>
  <si>
    <t>Nyilatkozat: a fenti egységárak és külön feltüntetett járulékos költségek a felhívás szerinti teljes szolgáltatás ellátására vonatkoznak. A 3.1. pont szerinti napi ötszöri étkeztetés minden naptári napon, hétvégén és munkaszüneti napokon is folyamatosan biztosítandó. A 3.2. pont szerinti egyszemélyes csomagolású ebéd, valamint a 3.3. pont szerinti klubos ebéd kizárólag munkanapokon biztosítandó. A bírálati kosárban nem szereplő, de a teljesítéshez szükséges költség külön nem érvényesíthető, kivéve ha azt az ajánlatban egyértelműen feltüntették és a kiíró elfogadta.</t>
  </si>
  <si>
    <t>BÍRÁLATI PARAMÉTEREK - KIÍRÓI KONTROLLAP</t>
  </si>
  <si>
    <t>A lapon szereplő mennyiségek kizárólag az ajánlatok egységes összehasonlítását szolgáló, Kiíró által rögzített bírálati paraméterek. Nem jelentenek garantált napi létszámot, étrendi megoszlást vagy garantált igénybevételt.</t>
  </si>
  <si>
    <t>ÁLTALÁNOS PARAMÉTEREK</t>
  </si>
  <si>
    <t>3.1 bírálati időszak (naptári nap)</t>
  </si>
  <si>
    <t>Egységes bírálati paraméter a folyamatos bentlakásos étkeztetéshez; nem garantált szerződéses időtartam</t>
  </si>
  <si>
    <t>3.2 és 3.3 bírálati munkanapjai</t>
  </si>
  <si>
    <t>A tervezett 2026.10.10-i kezdettől számított 90 naptári napos bírálati időszak általános munkarend szerinti munkanapjai</t>
  </si>
  <si>
    <t>3.1. NAPI ÖTSZÖRI ÉTKEZÉS - BÍRÁLATI ALAP</t>
  </si>
  <si>
    <t>Csoport</t>
  </si>
  <si>
    <t>Napi bírálati adag</t>
  </si>
  <si>
    <t>Státusz / értelmezés</t>
  </si>
  <si>
    <t>90 napos bírálati mennyiség</t>
  </si>
  <si>
    <t>Ellenőrzés</t>
  </si>
  <si>
    <t>Jelenlegi tájékoztató kiinduló megoszlás; a tényleges napi normál adagszám változhat</t>
  </si>
  <si>
    <t>Diétás/pépes összesen</t>
  </si>
  <si>
    <t>Jelenlegi tájékoztató kiinduló összes diétás/pépes adag; az étrendenkénti és napi megoszlás változhat</t>
  </si>
  <si>
    <t>Összesen</t>
  </si>
  <si>
    <t>A 135 fő is becsült napi összlétszám; a tényleges napi összlétszám változhat</t>
  </si>
  <si>
    <t>Diétás/pépes bírálati egységár képzése</t>
  </si>
  <si>
    <t>A 2_Ajanlati_arak lapon felsorolt 11 diétás/pépes étrend napi nettó egységárának egyszerű számtani átlaga</t>
  </si>
  <si>
    <t>A módszer nem feltételez állandó étrendenkénti létszámot, így kezeli a napi változó diétás összetételt.</t>
  </si>
  <si>
    <t>3.2. EGYSZEMÉLYES CSOMAGOLÁSÚ EBÉD - MUNKANAPI BÍRÁLATI MENNYISÉG</t>
  </si>
  <si>
    <t>Napi adag</t>
  </si>
  <si>
    <t>Forrás / státusz</t>
  </si>
  <si>
    <t>61 munkanapos bírálati mennyiség</t>
  </si>
  <si>
    <t>Felhívás szerinti becsült napi mennyiség; nem garantált</t>
  </si>
  <si>
    <t>3.3. KLUBOK RÉSZÉRE BADELLÁS EBÉD - MUNKANAPI BÍRÁLATI MENNYISÉG</t>
  </si>
  <si>
    <t>Bírálati célú rögzített megoszlás a kb. 60 adagból; a tényleges napi mennyiség változhat</t>
  </si>
  <si>
    <t>Bírálati célú rögzített 5 diabos adag; a tényleges napi diétás mennyiség változhat</t>
  </si>
  <si>
    <t>JÁRULÉKOS KÖLTSÉGEK BÍRÁLATI MENNYISÉGE</t>
  </si>
  <si>
    <t>Költségelem</t>
  </si>
  <si>
    <t>Bírálati mennyiség</t>
  </si>
  <si>
    <t>Egység</t>
  </si>
  <si>
    <t>Levezetés</t>
  </si>
  <si>
    <t>3.1 tálcás kiszerelés/csomagolás</t>
  </si>
  <si>
    <t>fő/nap-alapú egység</t>
  </si>
  <si>
    <t>Bírálati 135 adag × 90 naptári nap</t>
  </si>
  <si>
    <t>3.1 szállítás</t>
  </si>
  <si>
    <t>nap</t>
  </si>
  <si>
    <t>3.1 folyamatos bírálati napok</t>
  </si>
  <si>
    <t>3.2 egyszemélyes csomagolás</t>
  </si>
  <si>
    <t>adag</t>
  </si>
  <si>
    <t>(30+10) adag × 61 bírálati munkanap</t>
  </si>
  <si>
    <t>3.2 szállítás</t>
  </si>
  <si>
    <t>munkanap</t>
  </si>
  <si>
    <t>3.2 bírálati munkanapok</t>
  </si>
  <si>
    <t>3.3 badellák</t>
  </si>
  <si>
    <t>3.3 klubos bírálati munkanapok</t>
  </si>
  <si>
    <t>3.3 szállítás 3 címre összesen</t>
  </si>
  <si>
    <t>Egyéb járulékos költség 1</t>
  </si>
  <si>
    <t>bírálati időszak</t>
  </si>
  <si>
    <t>egyösszegű</t>
  </si>
  <si>
    <t>Egyéb járulékos költség 2</t>
  </si>
  <si>
    <t>BÍRÁLATI ÉRTELMEZÉS: a 3.1. pontban a 84 normál + 51 diétás/pépes adag csak egységes összehasonlítási alap. A tényleges napi összlétszám, valamint a normál és diétás/pépes adagok aránya az ellátotti létszám és az aktuális étrendi szükségletek szerint változik. A 3.2. pont szerinti egyszemélyes csomagolású ebéd és a 3.3. pont szerinti klubos ebéd csak munkanapokon biztosítandó; a munkanapok száma a bírálatban rögzített összehasonlítási paraméter, nem garantált igénybevétel.</t>
  </si>
  <si>
    <t>BÍRÁLATI KOSÁR - AUTOMATIKUS ÖSSZESÍTÉS</t>
  </si>
  <si>
    <t>A bírálat alapja: legalacsonyabb nettó összesen ajánlati ár. A mennyiségek kizárólag összehasonlítási célúak.</t>
  </si>
  <si>
    <t>3.1 bírálati naptári nap:</t>
  </si>
  <si>
    <t>3.2-3.3 munkanap:</t>
  </si>
  <si>
    <t>Ajánlattevő:</t>
  </si>
  <si>
    <t>3.1. NAPI ÖTSZÖRI ÉTKEZÉS</t>
  </si>
  <si>
    <t>Bírálati mennyiség
(fő-nap)</t>
  </si>
  <si>
    <t>Nettó egységár
Ft/fő/nap</t>
  </si>
  <si>
    <t>Nettó részösszeg</t>
  </si>
  <si>
    <t>ÁFA összege</t>
  </si>
  <si>
    <t>Bruttó részösszeg</t>
  </si>
  <si>
    <t>Diétás/pépes étrendek - bírálati átlagár</t>
  </si>
  <si>
    <t>—</t>
  </si>
  <si>
    <t>Az 51 diétás/pépes adag bírálati egységára a 11 felsorolt speciális étrend egyszerű számtani átlagára; a tényleges étrendi összetétel naponta változhat.</t>
  </si>
  <si>
    <t>3.1 összesen</t>
  </si>
  <si>
    <t>3.2. EGYSZEMÉLYES CSOMAGOLÁSÚ EBÉD - MUNKANAPOKON</t>
  </si>
  <si>
    <t>Bírálati mennyiség
(61 munkanap)</t>
  </si>
  <si>
    <t>3.2 összesen</t>
  </si>
  <si>
    <t>3.3. KLUBOK RÉSZÉRE BADELLÁS EBÉD - MUNKANAPOKON</t>
  </si>
  <si>
    <t>3.3 összesen</t>
  </si>
  <si>
    <t>JÁRULÉKOS KÖLTSÉGEK</t>
  </si>
  <si>
    <t>Járulékos költségek összesen</t>
  </si>
  <si>
    <t>NETTÓ ÖSSZESEN AJÁNLATI ÁR - BÍRÁLAT ALAPJA</t>
  </si>
  <si>
    <t>Összes ÁFA</t>
  </si>
  <si>
    <t>A bírálati összeg kizárólag az ajánlatok egységes összehasonlítására szolgál. A 3.1. pont szerinti 84 normál + 51 diétás/pépes adag, valamint a 3.2. és 3.3. pontoknál alkalmazott munkanapszám bírálati paraméter. A tényleges napi összlétszám, a normál/diétás megoszlás, a napi adagszámok és a teljesítési napok változhatnak. A tényleges szerződéses ellenérték kizárólag a ténylegesen megrendelt és igazoltan teljesített szolgáltatások és a szerződéses egységárak alapján kerül elszámolásra.</t>
  </si>
  <si>
    <t>NYILT_PALYAZATI_KIIRAS_vasarolt_etkeztetes_2026.docx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</si>
</sst>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&quot; Ft&quot;;[Red]\(#,##0&quot; Ft)&quot;;\-"/>
    <numFmt numFmtId="165" formatCode="0.0%"/>
    <numFmt numFmtId="166" formatCode="#,##0;[Red]\(#,##0\);\-"/>
    <numFmt numFmtId="167" formatCode="#,##0.00;[Red]\(#,##0.00\);\-"/>
  </numFmts>
  <fonts count="22" x14ac:knownFonts="1">
    <font>
      <sz val="11"/>
      <color theme="1"/>
      <name val="Calibri"/>
      <family val="2"/>
      <charset val="1"/>
    </font>
    <font>
      <b/>
      <sz val="16"/>
      <color rgb="FFFFFFFF"/>
      <name val="Aptos Display"/>
      <charset val="1"/>
    </font>
    <font>
      <i/>
      <sz val="10"/>
      <color rgb="FF666666"/>
      <name val="Aptos"/>
      <charset val="1"/>
    </font>
    <font>
      <b/>
      <sz val="11"/>
      <color rgb="FF1F4E78"/>
      <name val="Aptos"/>
      <charset val="1"/>
    </font>
    <font>
      <sz val="10"/>
      <color rgb="FF000000"/>
      <name val="Aptos"/>
      <charset val="1"/>
    </font>
    <font>
      <sz val="10"/>
      <color rgb="FF0000FF"/>
      <name val="Aptos"/>
      <charset val="1"/>
    </font>
    <font>
      <sz val="10"/>
      <color rgb="FF008000"/>
      <name val="Aptos"/>
      <charset val="1"/>
    </font>
    <font>
      <b/>
      <sz val="9"/>
      <color rgb="FF666666"/>
      <name val="Aptos"/>
      <charset val="1"/>
    </font>
    <font>
      <sz val="9"/>
      <color rgb="FF666666"/>
      <name val="Aptos"/>
      <charset val="1"/>
    </font>
    <font>
      <b/>
      <sz val="11"/>
      <color rgb="FFFFFFFF"/>
      <name val="Aptos"/>
      <charset val="1"/>
    </font>
    <font>
      <b/>
      <sz val="10"/>
      <color rgb="FF666666"/>
      <name val="Aptos"/>
      <charset val="1"/>
    </font>
    <font>
      <b/>
      <sz val="11"/>
      <color rgb="FFC65911"/>
      <name val="Calibri"/>
      <family val="2"/>
      <charset val="1"/>
    </font>
    <font>
      <b/>
      <sz val="9"/>
      <color rgb="FFFFFFFF"/>
      <name val="Aptos"/>
      <charset val="1"/>
    </font>
    <font>
      <sz val="10"/>
      <color rgb="FF666666"/>
      <name val="Aptos"/>
      <charset val="1"/>
    </font>
    <font>
      <b/>
      <sz val="10"/>
      <color rgb="FF000000"/>
      <name val="Aptos"/>
      <charset val="1"/>
    </font>
    <font>
      <i/>
      <sz val="9"/>
      <color rgb="FF666666"/>
      <name val="Aptos"/>
      <charset val="1"/>
    </font>
    <font>
      <b/>
      <sz val="10"/>
      <color rgb="FF008000"/>
      <name val="Aptos"/>
      <charset val="1"/>
    </font>
    <font>
      <sz val="11"/>
      <color rgb="FF008000"/>
      <name val="Calibri"/>
      <charset val="1"/>
    </font>
    <font>
      <sz val="9"/>
      <color rgb="FF008000"/>
      <name val="Aptos"/>
      <charset val="1"/>
    </font>
    <font>
      <b/>
      <sz val="12"/>
      <color rgb="FFFFFFFF"/>
      <name val="Aptos Display"/>
      <charset val="1"/>
    </font>
    <font>
      <b/>
      <sz val="13"/>
      <color rgb="FFFFFFFF"/>
      <name val="Aptos Display"/>
      <charset val="1"/>
    </font>
    <font>
      <b/>
      <sz val="11"/>
      <color rgb="FF000000"/>
      <name val="Aptos"/>
      <charset val="1"/>
    </font>
  </fonts>
  <fills count="11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FFF"/>
        <bgColor rgb="FFEAF3F8"/>
      </patternFill>
    </fill>
    <fill>
      <patternFill patternType="solid">
        <fgColor rgb="FFFFF2CC"/>
        <bgColor rgb="FFFCE4D6"/>
      </patternFill>
    </fill>
    <fill>
      <patternFill patternType="solid">
        <fgColor rgb="FFEAF3F8"/>
        <bgColor rgb="FFDDEBF7"/>
      </patternFill>
    </fill>
    <fill>
      <patternFill patternType="solid">
        <fgColor rgb="FFE2F0D9"/>
        <bgColor rgb="FFE7E6E6"/>
      </patternFill>
    </fill>
    <fill>
      <patternFill patternType="solid">
        <fgColor rgb="FF5B9BD5"/>
        <bgColor rgb="FF969696"/>
      </patternFill>
    </fill>
    <fill>
      <patternFill patternType="solid">
        <fgColor rgb="FFE7E6E6"/>
        <bgColor rgb="FFDDEBF7"/>
      </patternFill>
    </fill>
    <fill>
      <patternFill patternType="solid">
        <fgColor rgb="FFFCE4D6"/>
        <bgColor rgb="FFFFF2CC"/>
      </patternFill>
    </fill>
    <fill>
      <patternFill patternType="solid">
        <fgColor rgb="FFDDEBF7"/>
        <bgColor rgb="FFE7E6E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 applyAlignment="1">
      <alignment vertical="center" wrapText="1"/>
    </xf>
    <xf numFmtId="0" fontId="5" fillId="5" borderId="0" xfId="0" applyFont="1" applyFill="1" applyAlignment="1">
      <alignment vertical="center" wrapText="1"/>
    </xf>
    <xf numFmtId="0" fontId="6" fillId="6" borderId="0" xfId="0" applyFont="1" applyFill="1" applyAlignment="1">
      <alignment vertical="center" wrapText="1"/>
    </xf>
    <xf numFmtId="0" fontId="4" fillId="6" borderId="0" xfId="0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167" fontId="4" fillId="3" borderId="0" xfId="0" applyNumberFormat="1" applyFont="1" applyFill="1" applyAlignment="1">
      <alignment horizontal="right" vertical="center"/>
    </xf>
    <xf numFmtId="0" fontId="13" fillId="5" borderId="0" xfId="0" applyFont="1" applyFill="1" applyAlignment="1">
      <alignment horizontal="left" vertical="center" wrapText="1"/>
    </xf>
    <xf numFmtId="167" fontId="5" fillId="5" borderId="0" xfId="0" applyNumberFormat="1" applyFont="1" applyFill="1" applyAlignment="1">
      <alignment horizontal="right" vertical="center" wrapText="1"/>
    </xf>
    <xf numFmtId="167" fontId="5" fillId="0" borderId="0" xfId="0" applyNumberFormat="1" applyFont="1" applyAlignment="1">
      <alignment horizontal="right" vertical="center" wrapText="1"/>
    </xf>
    <xf numFmtId="167" fontId="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167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164" fontId="20" fillId="2" borderId="0" xfId="0" applyNumberFormat="1" applyFont="1" applyFill="1" applyAlignment="1">
      <alignment horizontal="right" vertical="center" wrapText="1"/>
    </xf>
    <xf numFmtId="0" fontId="2" fillId="0" borderId="0" xfId="0" applyFont="1" applyAlignment="1">
      <alignment vertical="top" wrapText="1"/>
    </xf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9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5" fillId="8" borderId="0" xfId="0" applyFont="1" applyFill="1" applyAlignment="1">
      <alignment vertical="top" wrapText="1"/>
    </xf>
    <xf numFmtId="0" fontId="9" fillId="2" borderId="0" xfId="0" applyFont="1" applyFill="1" applyAlignment="1">
      <alignment vertical="center" wrapText="1"/>
    </xf>
    <xf numFmtId="0" fontId="14" fillId="9" borderId="0" xfId="0" applyFont="1" applyFill="1" applyAlignment="1">
      <alignment vertical="top" wrapText="1"/>
    </xf>
    <xf numFmtId="0" fontId="19" fillId="2" borderId="0" xfId="0" applyFont="1" applyFill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5" fillId="5" borderId="1" xfId="0" applyFont="1" applyFill="1" applyBorder="1" applyAlignment="1" applyProtection="1">
      <alignment horizontal="left" vertical="center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/>
    <xf numFmtId="0" fontId="11" fillId="0" borderId="1" xfId="0" applyFont="1" applyBorder="1" applyAlignment="1">
      <alignment wrapText="1"/>
    </xf>
    <xf numFmtId="0" fontId="0" fillId="0" borderId="1" xfId="0" applyBorder="1"/>
    <xf numFmtId="0" fontId="12" fillId="7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164" fontId="5" fillId="5" borderId="1" xfId="0" applyNumberFormat="1" applyFont="1" applyFill="1" applyBorder="1" applyAlignment="1" applyProtection="1">
      <alignment horizontal="right" vertical="center" wrapText="1"/>
      <protection locked="0"/>
    </xf>
    <xf numFmtId="164" fontId="14" fillId="3" borderId="1" xfId="0" applyNumberFormat="1" applyFont="1" applyFill="1" applyBorder="1" applyAlignment="1">
      <alignment horizontal="right" vertical="center"/>
    </xf>
    <xf numFmtId="165" fontId="5" fillId="5" borderId="1" xfId="0" applyNumberFormat="1" applyFont="1" applyFill="1" applyBorder="1" applyAlignment="1" applyProtection="1">
      <alignment horizontal="right" vertical="center" wrapText="1"/>
      <protection locked="0"/>
    </xf>
    <xf numFmtId="164" fontId="4" fillId="3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 applyProtection="1">
      <alignment horizontal="left" vertical="center" wrapText="1"/>
      <protection locked="0"/>
    </xf>
    <xf numFmtId="0" fontId="9" fillId="2" borderId="1" xfId="0" applyFont="1" applyFill="1" applyBorder="1" applyAlignment="1">
      <alignment vertical="center"/>
    </xf>
    <xf numFmtId="164" fontId="5" fillId="5" borderId="1" xfId="0" applyNumberFormat="1" applyFont="1" applyFill="1" applyBorder="1" applyAlignment="1" applyProtection="1">
      <alignment horizontal="right" vertical="center" wrapText="1"/>
      <protection locked="0"/>
    </xf>
    <xf numFmtId="166" fontId="16" fillId="6" borderId="1" xfId="0" applyNumberFormat="1" applyFont="1" applyFill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0" fontId="17" fillId="6" borderId="1" xfId="0" applyFont="1" applyFill="1" applyBorder="1" applyAlignment="1">
      <alignment vertical="center" wrapText="1"/>
    </xf>
    <xf numFmtId="167" fontId="6" fillId="6" borderId="1" xfId="0" applyNumberFormat="1" applyFont="1" applyFill="1" applyBorder="1" applyAlignment="1">
      <alignment horizontal="right" vertical="center" wrapText="1"/>
    </xf>
    <xf numFmtId="0" fontId="13" fillId="4" borderId="1" xfId="0" applyFont="1" applyFill="1" applyBorder="1" applyAlignment="1">
      <alignment horizontal="left" vertical="center" wrapText="1"/>
    </xf>
    <xf numFmtId="167" fontId="4" fillId="3" borderId="1" xfId="0" applyNumberFormat="1" applyFont="1" applyFill="1" applyBorder="1" applyAlignment="1">
      <alignment horizontal="right" vertical="center" wrapText="1"/>
    </xf>
    <xf numFmtId="167" fontId="5" fillId="4" borderId="1" xfId="0" applyNumberFormat="1" applyFont="1" applyFill="1" applyBorder="1" applyAlignment="1">
      <alignment horizontal="right" vertical="center" wrapText="1"/>
    </xf>
    <xf numFmtId="167" fontId="4" fillId="3" borderId="1" xfId="0" applyNumberFormat="1" applyFont="1" applyFill="1" applyBorder="1" applyAlignment="1">
      <alignment horizontal="right" vertical="center"/>
    </xf>
    <xf numFmtId="166" fontId="6" fillId="6" borderId="1" xfId="0" applyNumberFormat="1" applyFont="1" applyFill="1" applyBorder="1" applyAlignment="1">
      <alignment horizontal="right" vertical="center" wrapText="1"/>
    </xf>
    <xf numFmtId="0" fontId="13" fillId="6" borderId="1" xfId="0" applyFont="1" applyFill="1" applyBorder="1" applyAlignment="1">
      <alignment horizontal="left" vertical="center" wrapText="1"/>
    </xf>
    <xf numFmtId="166" fontId="4" fillId="3" borderId="1" xfId="0" applyNumberFormat="1" applyFont="1" applyFill="1" applyBorder="1" applyAlignment="1">
      <alignment horizontal="right" vertical="center" wrapText="1"/>
    </xf>
    <xf numFmtId="0" fontId="16" fillId="0" borderId="1" xfId="0" applyFont="1" applyBorder="1" applyAlignment="1">
      <alignment vertical="center" wrapText="1"/>
    </xf>
    <xf numFmtId="166" fontId="16" fillId="0" borderId="1" xfId="0" applyNumberFormat="1" applyFont="1" applyBorder="1" applyAlignment="1">
      <alignment vertical="center" wrapText="1"/>
    </xf>
    <xf numFmtId="167" fontId="6" fillId="0" borderId="1" xfId="0" applyNumberFormat="1" applyFont="1" applyBorder="1" applyAlignment="1">
      <alignment vertical="center" wrapText="1"/>
    </xf>
    <xf numFmtId="164" fontId="6" fillId="0" borderId="1" xfId="0" applyNumberFormat="1" applyFont="1" applyBorder="1" applyAlignment="1">
      <alignment vertical="center" wrapText="1"/>
    </xf>
    <xf numFmtId="164" fontId="4" fillId="3" borderId="1" xfId="0" applyNumberFormat="1" applyFont="1" applyFill="1" applyBorder="1" applyAlignment="1">
      <alignment horizontal="right" vertical="center" wrapText="1"/>
    </xf>
    <xf numFmtId="165" fontId="6" fillId="0" borderId="1" xfId="0" applyNumberFormat="1" applyFont="1" applyBorder="1" applyAlignment="1">
      <alignment vertical="center" wrapText="1"/>
    </xf>
    <xf numFmtId="167" fontId="6" fillId="0" borderId="1" xfId="0" applyNumberFormat="1" applyFont="1" applyBorder="1" applyAlignment="1">
      <alignment vertical="center" wrapText="1"/>
    </xf>
    <xf numFmtId="167" fontId="6" fillId="0" borderId="1" xfId="0" applyNumberFormat="1" applyFont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165" fontId="6" fillId="0" borderId="1" xfId="0" applyNumberFormat="1" applyFont="1" applyBorder="1" applyAlignment="1">
      <alignment vertical="center"/>
    </xf>
    <xf numFmtId="0" fontId="14" fillId="3" borderId="1" xfId="0" applyFont="1" applyFill="1" applyBorder="1" applyAlignment="1">
      <alignment horizontal="right" vertical="center" wrapText="1"/>
    </xf>
    <xf numFmtId="164" fontId="14" fillId="3" borderId="1" xfId="0" applyNumberFormat="1" applyFont="1" applyFill="1" applyBorder="1" applyAlignment="1">
      <alignment horizontal="right" vertical="center" wrapText="1"/>
    </xf>
    <xf numFmtId="166" fontId="6" fillId="0" borderId="1" xfId="0" applyNumberFormat="1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0" fillId="10" borderId="1" xfId="0" applyFont="1" applyFill="1" applyBorder="1" applyAlignment="1">
      <alignment horizontal="center" vertical="center" wrapText="1"/>
    </xf>
    <xf numFmtId="164" fontId="14" fillId="10" borderId="1" xfId="0" applyNumberFormat="1" applyFont="1" applyFill="1" applyBorder="1" applyAlignment="1">
      <alignment horizontal="right" vertical="center" wrapText="1"/>
    </xf>
    <xf numFmtId="164" fontId="21" fillId="10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</cellXfs>
  <cellStyles count="1">
    <cellStyle name="Normá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5B9BD5"/>
      <rgbColor rgb="FF993366"/>
      <rgbColor rgb="FFFFF2CC"/>
      <rgbColor rgb="FFDDEBF7"/>
      <rgbColor rgb="FF660066"/>
      <rgbColor rgb="FFFF8080"/>
      <rgbColor rgb="FF0066CC"/>
      <rgbColor rgb="FFE7E6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3F8"/>
      <rgbColor rgb="FFE2F0D9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C65911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7"/>
  <sheetViews>
    <sheetView showGridLines="0" tabSelected="1" zoomScaleNormal="100" workbookViewId="0">
      <pane ySplit="3" topLeftCell="A14" activePane="bottomLeft" state="frozen"/>
      <selection pane="bottomLeft" activeCell="B28" sqref="B28"/>
    </sheetView>
  </sheetViews>
  <sheetFormatPr defaultColWidth="8.6640625" defaultRowHeight="15" customHeight="1" x14ac:dyDescent="0.3"/>
  <cols>
    <col min="1" max="1" width="28" customWidth="1"/>
    <col min="2" max="2" width="22" customWidth="1"/>
    <col min="3" max="9" width="15" customWidth="1"/>
  </cols>
  <sheetData>
    <row r="1" spans="1:9" ht="25.5" customHeight="1" x14ac:dyDescent="0.3">
      <c r="A1" s="20" t="s">
        <v>0</v>
      </c>
      <c r="B1" s="19"/>
      <c r="C1" s="19"/>
      <c r="D1" s="19"/>
      <c r="E1" s="19"/>
      <c r="F1" s="19"/>
      <c r="G1" s="19"/>
      <c r="H1" s="19"/>
      <c r="I1" s="19"/>
    </row>
    <row r="2" spans="1:9" ht="31.5" customHeight="1" x14ac:dyDescent="0.3">
      <c r="A2" s="18" t="s">
        <v>1</v>
      </c>
      <c r="B2" s="19"/>
      <c r="C2" s="19"/>
      <c r="D2" s="19"/>
      <c r="E2" s="19"/>
      <c r="F2" s="19"/>
      <c r="G2" s="19"/>
      <c r="H2" s="19"/>
      <c r="I2" s="19"/>
    </row>
    <row r="4" spans="1:9" ht="16.350000000000001" customHeight="1" x14ac:dyDescent="0.3">
      <c r="A4" s="72" t="s">
        <v>2</v>
      </c>
      <c r="B4" s="31"/>
      <c r="C4" s="31"/>
      <c r="D4" s="31"/>
      <c r="E4" s="31"/>
      <c r="F4" s="31"/>
      <c r="G4" s="31"/>
      <c r="H4" s="31"/>
      <c r="I4" s="31"/>
    </row>
    <row r="5" spans="1:9" ht="33.75" customHeight="1" x14ac:dyDescent="0.3">
      <c r="A5" s="73" t="s">
        <v>3</v>
      </c>
      <c r="B5" s="33"/>
      <c r="C5" s="33"/>
      <c r="D5" s="33"/>
      <c r="E5" s="33"/>
      <c r="F5" s="33"/>
      <c r="G5" s="33"/>
      <c r="H5" s="33"/>
      <c r="I5" s="33"/>
    </row>
    <row r="6" spans="1:9" ht="15" customHeight="1" x14ac:dyDescent="0.3">
      <c r="A6" s="33"/>
      <c r="B6" s="33"/>
      <c r="C6" s="33"/>
      <c r="D6" s="33"/>
      <c r="E6" s="33"/>
      <c r="F6" s="33"/>
      <c r="G6" s="33"/>
      <c r="H6" s="33"/>
      <c r="I6" s="33"/>
    </row>
    <row r="7" spans="1:9" ht="16.350000000000001" customHeight="1" x14ac:dyDescent="0.3">
      <c r="A7" s="72" t="s">
        <v>4</v>
      </c>
      <c r="B7" s="31"/>
      <c r="C7" s="31"/>
      <c r="D7" s="31"/>
      <c r="E7" s="31"/>
      <c r="F7" s="31"/>
      <c r="G7" s="31"/>
      <c r="H7" s="31"/>
      <c r="I7" s="31"/>
    </row>
    <row r="8" spans="1:9" ht="33.75" customHeight="1" x14ac:dyDescent="0.3">
      <c r="A8" s="73" t="s">
        <v>5</v>
      </c>
      <c r="B8" s="33"/>
      <c r="C8" s="33"/>
      <c r="D8" s="33"/>
      <c r="E8" s="33"/>
      <c r="F8" s="33"/>
      <c r="G8" s="33"/>
      <c r="H8" s="33"/>
      <c r="I8" s="33"/>
    </row>
    <row r="9" spans="1:9" ht="15" customHeight="1" x14ac:dyDescent="0.3">
      <c r="A9" s="33"/>
      <c r="B9" s="33"/>
      <c r="C9" s="33"/>
      <c r="D9" s="33"/>
      <c r="E9" s="33"/>
      <c r="F9" s="33"/>
      <c r="G9" s="33"/>
      <c r="H9" s="33"/>
      <c r="I9" s="33"/>
    </row>
    <row r="10" spans="1:9" ht="16.350000000000001" customHeight="1" x14ac:dyDescent="0.3">
      <c r="A10" s="72" t="s">
        <v>6</v>
      </c>
      <c r="B10" s="31"/>
      <c r="C10" s="31"/>
      <c r="D10" s="31"/>
      <c r="E10" s="31"/>
      <c r="F10" s="31"/>
      <c r="G10" s="31"/>
      <c r="H10" s="31"/>
      <c r="I10" s="31"/>
    </row>
    <row r="11" spans="1:9" ht="33.75" customHeight="1" x14ac:dyDescent="0.3">
      <c r="A11" s="73" t="s">
        <v>7</v>
      </c>
      <c r="B11" s="33"/>
      <c r="C11" s="33"/>
      <c r="D11" s="33"/>
      <c r="E11" s="33"/>
      <c r="F11" s="33"/>
      <c r="G11" s="33"/>
      <c r="H11" s="33"/>
      <c r="I11" s="33"/>
    </row>
    <row r="12" spans="1:9" ht="15" customHeight="1" x14ac:dyDescent="0.3">
      <c r="A12" s="33"/>
      <c r="B12" s="33"/>
      <c r="C12" s="33"/>
      <c r="D12" s="33"/>
      <c r="E12" s="33"/>
      <c r="F12" s="33"/>
      <c r="G12" s="33"/>
      <c r="H12" s="33"/>
      <c r="I12" s="33"/>
    </row>
    <row r="13" spans="1:9" ht="16.350000000000001" customHeight="1" x14ac:dyDescent="0.3">
      <c r="A13" s="72" t="s">
        <v>8</v>
      </c>
      <c r="B13" s="31"/>
      <c r="C13" s="31"/>
      <c r="D13" s="31"/>
      <c r="E13" s="31"/>
      <c r="F13" s="31"/>
      <c r="G13" s="31"/>
      <c r="H13" s="31"/>
      <c r="I13" s="31"/>
    </row>
    <row r="14" spans="1:9" ht="43.2" customHeight="1" x14ac:dyDescent="0.3">
      <c r="A14" s="74" t="s">
        <v>9</v>
      </c>
      <c r="B14" s="33"/>
      <c r="C14" s="33"/>
      <c r="D14" s="33"/>
      <c r="E14" s="33"/>
      <c r="F14" s="33"/>
      <c r="G14" s="33"/>
      <c r="H14" s="33"/>
      <c r="I14" s="33"/>
    </row>
    <row r="15" spans="1:9" ht="29.4" customHeight="1" x14ac:dyDescent="0.3">
      <c r="A15" s="33"/>
      <c r="B15" s="33"/>
      <c r="C15" s="33"/>
      <c r="D15" s="33"/>
      <c r="E15" s="33"/>
      <c r="F15" s="33"/>
      <c r="G15" s="33"/>
      <c r="H15" s="33"/>
      <c r="I15" s="33"/>
    </row>
    <row r="16" spans="1:9" ht="16.350000000000001" customHeight="1" x14ac:dyDescent="0.3">
      <c r="A16" s="72" t="s">
        <v>10</v>
      </c>
      <c r="B16" s="31"/>
      <c r="C16" s="31"/>
      <c r="D16" s="31"/>
      <c r="E16" s="31"/>
      <c r="F16" s="31"/>
      <c r="G16" s="31"/>
      <c r="H16" s="31"/>
      <c r="I16" s="31"/>
    </row>
    <row r="17" spans="1:9" ht="33.75" customHeight="1" x14ac:dyDescent="0.3">
      <c r="A17" s="73" t="s">
        <v>11</v>
      </c>
      <c r="B17" s="33"/>
      <c r="C17" s="33"/>
      <c r="D17" s="33"/>
      <c r="E17" s="33"/>
      <c r="F17" s="33"/>
      <c r="G17" s="33"/>
      <c r="H17" s="33"/>
      <c r="I17" s="33"/>
    </row>
    <row r="18" spans="1:9" ht="15" customHeight="1" x14ac:dyDescent="0.3">
      <c r="A18" s="33"/>
      <c r="B18" s="33"/>
      <c r="C18" s="33"/>
      <c r="D18" s="33"/>
      <c r="E18" s="33"/>
      <c r="F18" s="33"/>
      <c r="G18" s="33"/>
      <c r="H18" s="33"/>
      <c r="I18" s="33"/>
    </row>
    <row r="20" spans="1:9" ht="16.350000000000001" customHeight="1" x14ac:dyDescent="0.3">
      <c r="A20" s="1" t="s">
        <v>12</v>
      </c>
    </row>
    <row r="21" spans="1:9" ht="28.35" customHeight="1" x14ac:dyDescent="0.3">
      <c r="A21" s="2" t="s">
        <v>13</v>
      </c>
    </row>
    <row r="22" spans="1:9" ht="28.35" customHeight="1" x14ac:dyDescent="0.3">
      <c r="A22" s="3" t="s">
        <v>14</v>
      </c>
    </row>
    <row r="23" spans="1:9" ht="28.35" customHeight="1" x14ac:dyDescent="0.3">
      <c r="A23" s="4" t="s">
        <v>15</v>
      </c>
    </row>
    <row r="24" spans="1:9" ht="15" customHeight="1" x14ac:dyDescent="0.3">
      <c r="A24" s="5" t="s">
        <v>16</v>
      </c>
    </row>
    <row r="27" spans="1:9" ht="26.85" customHeight="1" x14ac:dyDescent="0.3">
      <c r="A27" s="6" t="s">
        <v>17</v>
      </c>
      <c r="B27" s="21" t="s">
        <v>152</v>
      </c>
      <c r="C27" s="19"/>
      <c r="D27" s="19"/>
      <c r="E27" s="19"/>
      <c r="F27" s="19"/>
      <c r="G27" s="19"/>
      <c r="H27" s="19"/>
      <c r="I27" s="19"/>
    </row>
  </sheetData>
  <mergeCells count="8">
    <mergeCell ref="B27:I27"/>
    <mergeCell ref="A17:I18"/>
    <mergeCell ref="A8:I9"/>
    <mergeCell ref="A2:I2"/>
    <mergeCell ref="A11:I12"/>
    <mergeCell ref="A5:I6"/>
    <mergeCell ref="A1:I1"/>
    <mergeCell ref="A14:I15"/>
  </mergeCells>
  <pageMargins left="0.75" right="0.75" top="1" bottom="1" header="0.511811023622047" footer="0.511811023622047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6"/>
  <sheetViews>
    <sheetView showGridLines="0" zoomScaleNormal="100" workbookViewId="0">
      <pane xSplit="2" ySplit="10" topLeftCell="C42" activePane="bottomRight" state="frozen"/>
      <selection pane="topRight" activeCell="C1" sqref="C1"/>
      <selection pane="bottomLeft" activeCell="A11" sqref="A11"/>
      <selection pane="bottomRight" activeCell="A10" sqref="A10:K43"/>
    </sheetView>
  </sheetViews>
  <sheetFormatPr defaultColWidth="8.6640625" defaultRowHeight="15" customHeight="1" x14ac:dyDescent="0.3"/>
  <cols>
    <col min="1" max="1" width="16" customWidth="1"/>
    <col min="2" max="2" width="34" customWidth="1"/>
    <col min="3" max="7" width="14" customWidth="1"/>
    <col min="8" max="8" width="18" customWidth="1"/>
    <col min="9" max="9" width="10" customWidth="1"/>
    <col min="10" max="10" width="18" customWidth="1"/>
    <col min="11" max="11" width="30" customWidth="1"/>
  </cols>
  <sheetData>
    <row r="1" spans="1:11" ht="25.5" customHeight="1" x14ac:dyDescent="0.3">
      <c r="A1" s="23"/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31.5" customHeight="1" x14ac:dyDescent="0.3">
      <c r="A2" s="18" t="s">
        <v>18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21.75" customHeight="1" x14ac:dyDescent="0.3"/>
    <row r="4" spans="1:11" ht="21.75" customHeight="1" x14ac:dyDescent="0.3">
      <c r="A4" s="22" t="s">
        <v>19</v>
      </c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 ht="31.8" customHeight="1" x14ac:dyDescent="0.3">
      <c r="A5" s="28" t="s">
        <v>20</v>
      </c>
      <c r="B5" s="29"/>
      <c r="C5" s="30"/>
      <c r="D5" s="30"/>
      <c r="E5" s="30"/>
      <c r="F5" s="28" t="s">
        <v>21</v>
      </c>
      <c r="G5" s="29"/>
      <c r="H5" s="30"/>
      <c r="I5" s="30"/>
      <c r="J5" s="30"/>
      <c r="K5" s="30"/>
    </row>
    <row r="6" spans="1:11" ht="26.4" customHeight="1" x14ac:dyDescent="0.3">
      <c r="A6" s="28" t="s">
        <v>22</v>
      </c>
      <c r="B6" s="29"/>
      <c r="C6" s="30"/>
      <c r="D6" s="30"/>
      <c r="E6" s="30"/>
      <c r="F6" s="28" t="s">
        <v>23</v>
      </c>
      <c r="G6" s="29"/>
      <c r="H6" s="30"/>
      <c r="I6" s="30"/>
      <c r="J6" s="30"/>
      <c r="K6" s="30"/>
    </row>
    <row r="7" spans="1:11" ht="33" customHeight="1" x14ac:dyDescent="0.3">
      <c r="A7" s="28" t="s">
        <v>24</v>
      </c>
      <c r="B7" s="29"/>
      <c r="C7" s="30"/>
      <c r="D7" s="30"/>
      <c r="E7" s="30"/>
      <c r="F7" s="28" t="s">
        <v>25</v>
      </c>
      <c r="G7" s="29"/>
      <c r="H7" s="30"/>
      <c r="I7" s="30"/>
      <c r="J7" s="30"/>
      <c r="K7" s="30"/>
    </row>
    <row r="8" spans="1:11" ht="21.75" customHeight="1" x14ac:dyDescent="0.3">
      <c r="A8" s="31"/>
      <c r="B8" s="31"/>
      <c r="C8" s="31"/>
      <c r="D8" s="31"/>
      <c r="E8" s="31"/>
      <c r="F8" s="31"/>
      <c r="G8" s="31"/>
      <c r="H8" s="31"/>
      <c r="I8" s="32" t="s">
        <v>26</v>
      </c>
      <c r="J8" s="33"/>
      <c r="K8" s="33"/>
    </row>
    <row r="9" spans="1:11" ht="21.75" customHeight="1" x14ac:dyDescent="0.3">
      <c r="A9" s="22" t="s">
        <v>27</v>
      </c>
      <c r="B9" s="19"/>
      <c r="C9" s="19"/>
      <c r="D9" s="19"/>
      <c r="E9" s="19"/>
      <c r="F9" s="19"/>
      <c r="G9" s="19"/>
      <c r="H9" s="19"/>
      <c r="I9" s="19"/>
      <c r="J9" s="19"/>
      <c r="K9" s="19"/>
    </row>
    <row r="10" spans="1:11" ht="31.5" customHeight="1" x14ac:dyDescent="0.3">
      <c r="A10" s="34" t="s">
        <v>28</v>
      </c>
      <c r="B10" s="34" t="s">
        <v>29</v>
      </c>
      <c r="C10" s="34" t="s">
        <v>30</v>
      </c>
      <c r="D10" s="34" t="s">
        <v>31</v>
      </c>
      <c r="E10" s="34" t="s">
        <v>32</v>
      </c>
      <c r="F10" s="34" t="s">
        <v>33</v>
      </c>
      <c r="G10" s="34" t="s">
        <v>34</v>
      </c>
      <c r="H10" s="34" t="s">
        <v>35</v>
      </c>
      <c r="I10" s="34" t="s">
        <v>36</v>
      </c>
      <c r="J10" s="34" t="s">
        <v>37</v>
      </c>
      <c r="K10" s="34" t="s">
        <v>38</v>
      </c>
    </row>
    <row r="11" spans="1:11" ht="21.75" customHeight="1" x14ac:dyDescent="0.3">
      <c r="A11" s="35">
        <v>1</v>
      </c>
      <c r="B11" s="36" t="s">
        <v>39</v>
      </c>
      <c r="C11" s="37"/>
      <c r="D11" s="37"/>
      <c r="E11" s="37"/>
      <c r="F11" s="37"/>
      <c r="G11" s="37"/>
      <c r="H11" s="38">
        <f t="shared" ref="H11:H22" si="0">SUM(C11:G11)</f>
        <v>0</v>
      </c>
      <c r="I11" s="39"/>
      <c r="J11" s="40" t="str">
        <f t="shared" ref="J11:J22" si="1">IF(I11="","",H11*(1+I11))</f>
        <v/>
      </c>
      <c r="K11" s="41"/>
    </row>
    <row r="12" spans="1:11" ht="21.75" customHeight="1" x14ac:dyDescent="0.3">
      <c r="A12" s="35">
        <v>2</v>
      </c>
      <c r="B12" s="36" t="s">
        <v>40</v>
      </c>
      <c r="C12" s="37"/>
      <c r="D12" s="37"/>
      <c r="E12" s="37"/>
      <c r="F12" s="37"/>
      <c r="G12" s="37"/>
      <c r="H12" s="38">
        <f t="shared" si="0"/>
        <v>0</v>
      </c>
      <c r="I12" s="39"/>
      <c r="J12" s="40" t="str">
        <f t="shared" si="1"/>
        <v/>
      </c>
      <c r="K12" s="41"/>
    </row>
    <row r="13" spans="1:11" ht="21.75" customHeight="1" x14ac:dyDescent="0.3">
      <c r="A13" s="35">
        <v>3</v>
      </c>
      <c r="B13" s="36" t="s">
        <v>41</v>
      </c>
      <c r="C13" s="37"/>
      <c r="D13" s="37"/>
      <c r="E13" s="37"/>
      <c r="F13" s="37"/>
      <c r="G13" s="37"/>
      <c r="H13" s="38">
        <f t="shared" si="0"/>
        <v>0</v>
      </c>
      <c r="I13" s="39"/>
      <c r="J13" s="40" t="str">
        <f t="shared" si="1"/>
        <v/>
      </c>
      <c r="K13" s="41"/>
    </row>
    <row r="14" spans="1:11" ht="21.75" customHeight="1" x14ac:dyDescent="0.3">
      <c r="A14" s="35">
        <v>4</v>
      </c>
      <c r="B14" s="36" t="s">
        <v>42</v>
      </c>
      <c r="C14" s="37"/>
      <c r="D14" s="37"/>
      <c r="E14" s="37"/>
      <c r="F14" s="37"/>
      <c r="G14" s="37"/>
      <c r="H14" s="38">
        <f t="shared" si="0"/>
        <v>0</v>
      </c>
      <c r="I14" s="39"/>
      <c r="J14" s="40" t="str">
        <f t="shared" si="1"/>
        <v/>
      </c>
      <c r="K14" s="41"/>
    </row>
    <row r="15" spans="1:11" ht="21.75" customHeight="1" x14ac:dyDescent="0.3">
      <c r="A15" s="35">
        <v>5</v>
      </c>
      <c r="B15" s="36" t="s">
        <v>43</v>
      </c>
      <c r="C15" s="37"/>
      <c r="D15" s="37"/>
      <c r="E15" s="37"/>
      <c r="F15" s="37"/>
      <c r="G15" s="37"/>
      <c r="H15" s="38">
        <f t="shared" si="0"/>
        <v>0</v>
      </c>
      <c r="I15" s="39"/>
      <c r="J15" s="40" t="str">
        <f t="shared" si="1"/>
        <v/>
      </c>
      <c r="K15" s="41"/>
    </row>
    <row r="16" spans="1:11" ht="21.75" customHeight="1" x14ac:dyDescent="0.3">
      <c r="A16" s="35">
        <v>6</v>
      </c>
      <c r="B16" s="36" t="s">
        <v>44</v>
      </c>
      <c r="C16" s="37"/>
      <c r="D16" s="37"/>
      <c r="E16" s="37"/>
      <c r="F16" s="37"/>
      <c r="G16" s="37"/>
      <c r="H16" s="38">
        <f t="shared" si="0"/>
        <v>0</v>
      </c>
      <c r="I16" s="39"/>
      <c r="J16" s="40" t="str">
        <f t="shared" si="1"/>
        <v/>
      </c>
      <c r="K16" s="41"/>
    </row>
    <row r="17" spans="1:11" ht="21.75" customHeight="1" x14ac:dyDescent="0.3">
      <c r="A17" s="35">
        <v>7</v>
      </c>
      <c r="B17" s="36" t="s">
        <v>45</v>
      </c>
      <c r="C17" s="37"/>
      <c r="D17" s="37"/>
      <c r="E17" s="37"/>
      <c r="F17" s="37"/>
      <c r="G17" s="37"/>
      <c r="H17" s="38">
        <f t="shared" si="0"/>
        <v>0</v>
      </c>
      <c r="I17" s="39"/>
      <c r="J17" s="40" t="str">
        <f t="shared" si="1"/>
        <v/>
      </c>
      <c r="K17" s="41"/>
    </row>
    <row r="18" spans="1:11" ht="21.75" customHeight="1" x14ac:dyDescent="0.3">
      <c r="A18" s="35">
        <v>8</v>
      </c>
      <c r="B18" s="36" t="s">
        <v>46</v>
      </c>
      <c r="C18" s="37"/>
      <c r="D18" s="37"/>
      <c r="E18" s="37"/>
      <c r="F18" s="37"/>
      <c r="G18" s="37"/>
      <c r="H18" s="38">
        <f t="shared" si="0"/>
        <v>0</v>
      </c>
      <c r="I18" s="39"/>
      <c r="J18" s="40" t="str">
        <f t="shared" si="1"/>
        <v/>
      </c>
      <c r="K18" s="41"/>
    </row>
    <row r="19" spans="1:11" ht="21.75" customHeight="1" x14ac:dyDescent="0.3">
      <c r="A19" s="35">
        <v>9</v>
      </c>
      <c r="B19" s="36" t="s">
        <v>47</v>
      </c>
      <c r="C19" s="37"/>
      <c r="D19" s="37"/>
      <c r="E19" s="37"/>
      <c r="F19" s="37"/>
      <c r="G19" s="37"/>
      <c r="H19" s="38">
        <f t="shared" si="0"/>
        <v>0</v>
      </c>
      <c r="I19" s="39"/>
      <c r="J19" s="40" t="str">
        <f t="shared" si="1"/>
        <v/>
      </c>
      <c r="K19" s="41"/>
    </row>
    <row r="20" spans="1:11" ht="21.75" customHeight="1" x14ac:dyDescent="0.3">
      <c r="A20" s="35">
        <v>10</v>
      </c>
      <c r="B20" s="36" t="s">
        <v>48</v>
      </c>
      <c r="C20" s="37"/>
      <c r="D20" s="37"/>
      <c r="E20" s="37"/>
      <c r="F20" s="37"/>
      <c r="G20" s="37"/>
      <c r="H20" s="38">
        <f t="shared" si="0"/>
        <v>0</v>
      </c>
      <c r="I20" s="39"/>
      <c r="J20" s="40" t="str">
        <f t="shared" si="1"/>
        <v/>
      </c>
      <c r="K20" s="41"/>
    </row>
    <row r="21" spans="1:11" ht="21.75" customHeight="1" x14ac:dyDescent="0.3">
      <c r="A21" s="35">
        <v>11</v>
      </c>
      <c r="B21" s="36" t="s">
        <v>49</v>
      </c>
      <c r="C21" s="37"/>
      <c r="D21" s="37"/>
      <c r="E21" s="37"/>
      <c r="F21" s="37"/>
      <c r="G21" s="37"/>
      <c r="H21" s="38">
        <f t="shared" si="0"/>
        <v>0</v>
      </c>
      <c r="I21" s="39"/>
      <c r="J21" s="40" t="str">
        <f t="shared" si="1"/>
        <v/>
      </c>
      <c r="K21" s="41"/>
    </row>
    <row r="22" spans="1:11" ht="21.75" customHeight="1" x14ac:dyDescent="0.3">
      <c r="A22" s="35">
        <v>12</v>
      </c>
      <c r="B22" s="36" t="s">
        <v>50</v>
      </c>
      <c r="C22" s="37"/>
      <c r="D22" s="37"/>
      <c r="E22" s="37"/>
      <c r="F22" s="37"/>
      <c r="G22" s="37"/>
      <c r="H22" s="38">
        <f t="shared" si="0"/>
        <v>0</v>
      </c>
      <c r="I22" s="39"/>
      <c r="J22" s="40" t="str">
        <f t="shared" si="1"/>
        <v/>
      </c>
      <c r="K22" s="41"/>
    </row>
    <row r="23" spans="1:11" ht="21.75" customHeight="1" x14ac:dyDescent="0.3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</row>
    <row r="24" spans="1:11" ht="21.75" customHeight="1" x14ac:dyDescent="0.3">
      <c r="A24" s="42" t="s">
        <v>51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</row>
    <row r="25" spans="1:11" ht="31.5" customHeight="1" x14ac:dyDescent="0.3">
      <c r="A25" s="34" t="s">
        <v>28</v>
      </c>
      <c r="B25" s="34" t="s">
        <v>52</v>
      </c>
      <c r="C25" s="34" t="s">
        <v>53</v>
      </c>
      <c r="D25" s="34"/>
      <c r="E25" s="34"/>
      <c r="F25" s="34"/>
      <c r="G25" s="34"/>
      <c r="H25" s="34"/>
      <c r="I25" s="34" t="s">
        <v>36</v>
      </c>
      <c r="J25" s="34" t="s">
        <v>54</v>
      </c>
      <c r="K25" s="34" t="s">
        <v>38</v>
      </c>
    </row>
    <row r="26" spans="1:11" ht="21.75" customHeight="1" x14ac:dyDescent="0.3">
      <c r="A26" s="35">
        <v>1</v>
      </c>
      <c r="B26" s="36" t="s">
        <v>55</v>
      </c>
      <c r="C26" s="43"/>
      <c r="D26" s="30"/>
      <c r="E26" s="30"/>
      <c r="F26" s="30"/>
      <c r="G26" s="30"/>
      <c r="H26" s="30"/>
      <c r="I26" s="39"/>
      <c r="J26" s="40" t="str">
        <f>IF(I26="","",C26*(1+I26))</f>
        <v/>
      </c>
      <c r="K26" s="41"/>
    </row>
    <row r="27" spans="1:11" ht="21.75" customHeight="1" x14ac:dyDescent="0.3">
      <c r="A27" s="35">
        <v>2</v>
      </c>
      <c r="B27" s="36" t="s">
        <v>56</v>
      </c>
      <c r="C27" s="43"/>
      <c r="D27" s="30"/>
      <c r="E27" s="30"/>
      <c r="F27" s="30"/>
      <c r="G27" s="30"/>
      <c r="H27" s="30"/>
      <c r="I27" s="39"/>
      <c r="J27" s="40" t="str">
        <f>IF(I27="","",C27*(1+I27))</f>
        <v/>
      </c>
      <c r="K27" s="41"/>
    </row>
    <row r="28" spans="1:11" ht="21.75" customHeight="1" x14ac:dyDescent="0.3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</row>
    <row r="29" spans="1:11" ht="21.75" customHeight="1" x14ac:dyDescent="0.3">
      <c r="A29" s="42" t="s">
        <v>57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</row>
    <row r="30" spans="1:11" ht="31.5" customHeight="1" x14ac:dyDescent="0.3">
      <c r="A30" s="34" t="s">
        <v>28</v>
      </c>
      <c r="B30" s="34" t="s">
        <v>52</v>
      </c>
      <c r="C30" s="34" t="s">
        <v>53</v>
      </c>
      <c r="D30" s="34"/>
      <c r="E30" s="34"/>
      <c r="F30" s="34"/>
      <c r="G30" s="34"/>
      <c r="H30" s="34"/>
      <c r="I30" s="34" t="s">
        <v>36</v>
      </c>
      <c r="J30" s="34" t="s">
        <v>54</v>
      </c>
      <c r="K30" s="34" t="s">
        <v>38</v>
      </c>
    </row>
    <row r="31" spans="1:11" ht="21.75" customHeight="1" x14ac:dyDescent="0.3">
      <c r="A31" s="35">
        <v>1</v>
      </c>
      <c r="B31" s="36" t="s">
        <v>55</v>
      </c>
      <c r="C31" s="43"/>
      <c r="D31" s="30"/>
      <c r="E31" s="30"/>
      <c r="F31" s="30"/>
      <c r="G31" s="30"/>
      <c r="H31" s="30"/>
      <c r="I31" s="39"/>
      <c r="J31" s="40" t="str">
        <f>IF(I31="","",C31*(1+I31))</f>
        <v/>
      </c>
      <c r="K31" s="41"/>
    </row>
    <row r="32" spans="1:11" ht="21.75" customHeight="1" x14ac:dyDescent="0.3">
      <c r="A32" s="35">
        <v>2</v>
      </c>
      <c r="B32" s="36" t="s">
        <v>58</v>
      </c>
      <c r="C32" s="43"/>
      <c r="D32" s="30"/>
      <c r="E32" s="30"/>
      <c r="F32" s="30"/>
      <c r="G32" s="30"/>
      <c r="H32" s="30"/>
      <c r="I32" s="39"/>
      <c r="J32" s="40" t="str">
        <f>IF(I32="","",C32*(1+I32))</f>
        <v/>
      </c>
      <c r="K32" s="41"/>
    </row>
    <row r="33" spans="1:11" ht="21.75" customHeight="1" x14ac:dyDescent="0.3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</row>
    <row r="34" spans="1:11" ht="21.75" customHeight="1" x14ac:dyDescent="0.3">
      <c r="A34" s="42" t="s">
        <v>59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</row>
    <row r="35" spans="1:11" ht="31.5" customHeight="1" x14ac:dyDescent="0.3">
      <c r="A35" s="34" t="s">
        <v>28</v>
      </c>
      <c r="B35" s="34" t="s">
        <v>60</v>
      </c>
      <c r="C35" s="34" t="s">
        <v>61</v>
      </c>
      <c r="D35" s="34"/>
      <c r="E35" s="34"/>
      <c r="F35" s="34"/>
      <c r="G35" s="34"/>
      <c r="H35" s="34"/>
      <c r="I35" s="34" t="s">
        <v>36</v>
      </c>
      <c r="J35" s="34" t="s">
        <v>62</v>
      </c>
      <c r="K35" s="34" t="s">
        <v>63</v>
      </c>
    </row>
    <row r="36" spans="1:11" ht="39" customHeight="1" x14ac:dyDescent="0.3">
      <c r="A36" s="35">
        <v>1</v>
      </c>
      <c r="B36" s="36" t="s">
        <v>64</v>
      </c>
      <c r="C36" s="43"/>
      <c r="D36" s="30"/>
      <c r="E36" s="30"/>
      <c r="F36" s="30"/>
      <c r="G36" s="30"/>
      <c r="H36" s="30"/>
      <c r="I36" s="39"/>
      <c r="J36" s="40" t="str">
        <f t="shared" ref="J36:J43" si="2">IF(I36="","",C36*(1+I36))</f>
        <v/>
      </c>
      <c r="K36" s="41"/>
    </row>
    <row r="37" spans="1:11" ht="45.6" customHeight="1" x14ac:dyDescent="0.3">
      <c r="A37" s="35">
        <v>2</v>
      </c>
      <c r="B37" s="36" t="s">
        <v>65</v>
      </c>
      <c r="C37" s="43"/>
      <c r="D37" s="30"/>
      <c r="E37" s="30"/>
      <c r="F37" s="30"/>
      <c r="G37" s="30"/>
      <c r="H37" s="30"/>
      <c r="I37" s="39"/>
      <c r="J37" s="40" t="str">
        <f t="shared" si="2"/>
        <v/>
      </c>
      <c r="K37" s="41"/>
    </row>
    <row r="38" spans="1:11" ht="36" customHeight="1" x14ac:dyDescent="0.3">
      <c r="A38" s="35">
        <v>3</v>
      </c>
      <c r="B38" s="36" t="s">
        <v>66</v>
      </c>
      <c r="C38" s="43"/>
      <c r="D38" s="30"/>
      <c r="E38" s="30"/>
      <c r="F38" s="30"/>
      <c r="G38" s="30"/>
      <c r="H38" s="30"/>
      <c r="I38" s="39"/>
      <c r="J38" s="40" t="str">
        <f t="shared" si="2"/>
        <v/>
      </c>
      <c r="K38" s="41"/>
    </row>
    <row r="39" spans="1:11" ht="31.8" customHeight="1" x14ac:dyDescent="0.3">
      <c r="A39" s="35">
        <v>4</v>
      </c>
      <c r="B39" s="36" t="s">
        <v>67</v>
      </c>
      <c r="C39" s="43"/>
      <c r="D39" s="30"/>
      <c r="E39" s="30"/>
      <c r="F39" s="30"/>
      <c r="G39" s="30"/>
      <c r="H39" s="30"/>
      <c r="I39" s="39"/>
      <c r="J39" s="40" t="str">
        <f t="shared" si="2"/>
        <v/>
      </c>
      <c r="K39" s="41"/>
    </row>
    <row r="40" spans="1:11" ht="34.200000000000003" customHeight="1" x14ac:dyDescent="0.3">
      <c r="A40" s="35">
        <v>5</v>
      </c>
      <c r="B40" s="36" t="s">
        <v>68</v>
      </c>
      <c r="C40" s="43"/>
      <c r="D40" s="30"/>
      <c r="E40" s="30"/>
      <c r="F40" s="30"/>
      <c r="G40" s="30"/>
      <c r="H40" s="30"/>
      <c r="I40" s="39"/>
      <c r="J40" s="40" t="str">
        <f t="shared" si="2"/>
        <v/>
      </c>
      <c r="K40" s="41"/>
    </row>
    <row r="41" spans="1:11" ht="31.8" customHeight="1" x14ac:dyDescent="0.3">
      <c r="A41" s="35">
        <v>6</v>
      </c>
      <c r="B41" s="36" t="s">
        <v>69</v>
      </c>
      <c r="C41" s="43"/>
      <c r="D41" s="30"/>
      <c r="E41" s="30"/>
      <c r="F41" s="30"/>
      <c r="G41" s="30"/>
      <c r="H41" s="30"/>
      <c r="I41" s="39"/>
      <c r="J41" s="40" t="str">
        <f t="shared" si="2"/>
        <v/>
      </c>
      <c r="K41" s="41"/>
    </row>
    <row r="42" spans="1:11" ht="44.4" customHeight="1" x14ac:dyDescent="0.3">
      <c r="A42" s="35">
        <v>7</v>
      </c>
      <c r="B42" s="36" t="s">
        <v>70</v>
      </c>
      <c r="C42" s="43"/>
      <c r="D42" s="30"/>
      <c r="E42" s="30"/>
      <c r="F42" s="30"/>
      <c r="G42" s="30"/>
      <c r="H42" s="30"/>
      <c r="I42" s="39"/>
      <c r="J42" s="40" t="str">
        <f t="shared" si="2"/>
        <v/>
      </c>
      <c r="K42" s="41"/>
    </row>
    <row r="43" spans="1:11" ht="39" customHeight="1" x14ac:dyDescent="0.3">
      <c r="A43" s="35">
        <v>8</v>
      </c>
      <c r="B43" s="36" t="s">
        <v>71</v>
      </c>
      <c r="C43" s="43"/>
      <c r="D43" s="30"/>
      <c r="E43" s="30"/>
      <c r="F43" s="30"/>
      <c r="G43" s="30"/>
      <c r="H43" s="30"/>
      <c r="I43" s="39"/>
      <c r="J43" s="40" t="str">
        <f t="shared" si="2"/>
        <v/>
      </c>
      <c r="K43" s="41"/>
    </row>
    <row r="44" spans="1:11" ht="21.75" customHeight="1" x14ac:dyDescent="0.3"/>
    <row r="45" spans="1:11" ht="21.75" customHeight="1" x14ac:dyDescent="0.3">
      <c r="A45" s="24" t="s">
        <v>72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</row>
    <row r="46" spans="1:11" ht="21.75" customHeight="1" x14ac:dyDescent="0.3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</row>
  </sheetData>
  <mergeCells count="27">
    <mergeCell ref="A4:K4"/>
    <mergeCell ref="A29:K29"/>
    <mergeCell ref="A45:K46"/>
    <mergeCell ref="C26:H26"/>
    <mergeCell ref="A9:K9"/>
    <mergeCell ref="B5:E5"/>
    <mergeCell ref="C43:H43"/>
    <mergeCell ref="A1:K1"/>
    <mergeCell ref="G7:K7"/>
    <mergeCell ref="C36:H36"/>
    <mergeCell ref="C27:H27"/>
    <mergeCell ref="I8:K8"/>
    <mergeCell ref="B7:E7"/>
    <mergeCell ref="C39:H39"/>
    <mergeCell ref="G6:K6"/>
    <mergeCell ref="C32:H32"/>
    <mergeCell ref="C38:H38"/>
    <mergeCell ref="C37:H37"/>
    <mergeCell ref="A2:K2"/>
    <mergeCell ref="G5:K5"/>
    <mergeCell ref="C42:H42"/>
    <mergeCell ref="A34:K34"/>
    <mergeCell ref="C41:H41"/>
    <mergeCell ref="C40:H40"/>
    <mergeCell ref="B6:E6"/>
    <mergeCell ref="A24:K24"/>
    <mergeCell ref="C31:H31"/>
  </mergeCells>
  <dataValidations count="1">
    <dataValidation type="decimal" error="0% és 100% közötti érték adható meg." promptTitle="ÁFA kulcs" prompt="Adja meg az alkalmazandó ÁFA-kulcsot százalékos formában (pl. 27%)." sqref="I11:I22 I26:I27 I31:I32 I36:I43" xr:uid="{00000000-0002-0000-0100-000000000000}">
      <formula1>0</formula1>
      <formula2>1</formula2>
    </dataValidation>
  </dataValidations>
  <pageMargins left="0.75" right="0.75" top="1" bottom="1" header="0.511811023622047" footer="0.511811023622047"/>
  <pageSetup fitToHeight="0" orientation="landscape" horizontalDpi="300" verticalDpi="30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6"/>
  <sheetViews>
    <sheetView showGridLines="0" zoomScaleNormal="100" workbookViewId="0">
      <pane ySplit="7" topLeftCell="A39" activePane="bottomLeft" state="frozen"/>
      <selection pane="bottomLeft" activeCell="D43" sqref="A34:D43"/>
    </sheetView>
  </sheetViews>
  <sheetFormatPr defaultColWidth="8.6640625" defaultRowHeight="15" customHeight="1" x14ac:dyDescent="0.3"/>
  <cols>
    <col min="1" max="1" width="34" customWidth="1"/>
    <col min="2" max="2" width="18" customWidth="1"/>
    <col min="3" max="3" width="52" customWidth="1"/>
    <col min="4" max="4" width="22" customWidth="1"/>
    <col min="5" max="5" width="26" customWidth="1"/>
    <col min="6" max="6" width="12" customWidth="1"/>
    <col min="7" max="7" width="52" customWidth="1"/>
    <col min="8" max="8" width="12" customWidth="1"/>
  </cols>
  <sheetData>
    <row r="1" spans="1:8" ht="25.5" customHeight="1" x14ac:dyDescent="0.3">
      <c r="A1" s="20" t="s">
        <v>73</v>
      </c>
      <c r="B1" s="19"/>
      <c r="C1" s="19"/>
      <c r="D1" s="19"/>
      <c r="E1" s="19"/>
      <c r="F1" s="19"/>
      <c r="G1" s="19"/>
      <c r="H1" s="19"/>
    </row>
    <row r="2" spans="1:8" ht="31.5" customHeight="1" x14ac:dyDescent="0.3">
      <c r="A2" s="18" t="s">
        <v>74</v>
      </c>
      <c r="B2" s="19"/>
      <c r="C2" s="19"/>
      <c r="D2" s="19"/>
      <c r="E2" s="19"/>
      <c r="F2" s="19"/>
      <c r="G2" s="19"/>
      <c r="H2" s="19"/>
    </row>
    <row r="3" spans="1:8" ht="21.75" customHeight="1" x14ac:dyDescent="0.3"/>
    <row r="4" spans="1:8" ht="21.75" customHeight="1" x14ac:dyDescent="0.3">
      <c r="A4" s="25" t="s">
        <v>75</v>
      </c>
      <c r="B4" s="19"/>
      <c r="C4" s="19"/>
      <c r="D4" s="19"/>
      <c r="E4" s="19"/>
      <c r="F4" s="19"/>
      <c r="G4" s="19"/>
      <c r="H4" s="19"/>
    </row>
    <row r="5" spans="1:8" ht="34.200000000000003" customHeight="1" x14ac:dyDescent="0.3">
      <c r="A5" s="28" t="s">
        <v>76</v>
      </c>
      <c r="B5" s="44">
        <v>90</v>
      </c>
      <c r="C5" s="45" t="s">
        <v>77</v>
      </c>
      <c r="D5" s="31"/>
      <c r="E5" s="45" t="s">
        <v>78</v>
      </c>
      <c r="F5" s="46">
        <v>61</v>
      </c>
      <c r="G5" s="45" t="s">
        <v>79</v>
      </c>
      <c r="H5" s="31"/>
    </row>
    <row r="6" spans="1:8" ht="21.75" customHeight="1" x14ac:dyDescent="0.3">
      <c r="A6" s="31"/>
      <c r="B6" s="31"/>
      <c r="C6" s="31"/>
      <c r="D6" s="31"/>
      <c r="E6" s="31"/>
      <c r="F6" s="31"/>
      <c r="G6" s="31"/>
      <c r="H6" s="31"/>
    </row>
    <row r="7" spans="1:8" ht="21.75" customHeight="1" x14ac:dyDescent="0.3">
      <c r="A7" s="25" t="s">
        <v>80</v>
      </c>
      <c r="B7" s="19"/>
      <c r="C7" s="19"/>
      <c r="D7" s="19"/>
      <c r="E7" s="19"/>
      <c r="F7" s="19"/>
      <c r="G7" s="19"/>
      <c r="H7" s="19"/>
    </row>
    <row r="8" spans="1:8" ht="31.5" customHeight="1" x14ac:dyDescent="0.3">
      <c r="A8" s="34" t="s">
        <v>81</v>
      </c>
      <c r="B8" s="34" t="s">
        <v>82</v>
      </c>
      <c r="C8" s="34" t="s">
        <v>83</v>
      </c>
      <c r="D8" s="34" t="s">
        <v>84</v>
      </c>
      <c r="E8" s="34" t="s">
        <v>85</v>
      </c>
      <c r="F8" s="8"/>
      <c r="G8" s="8"/>
      <c r="H8" s="8"/>
    </row>
    <row r="9" spans="1:8" ht="37.799999999999997" customHeight="1" x14ac:dyDescent="0.3">
      <c r="A9" s="36" t="s">
        <v>39</v>
      </c>
      <c r="B9" s="47">
        <v>84</v>
      </c>
      <c r="C9" s="48" t="s">
        <v>86</v>
      </c>
      <c r="D9" s="49">
        <f>B9*$B$5</f>
        <v>7560</v>
      </c>
      <c r="E9" s="31"/>
    </row>
    <row r="10" spans="1:8" ht="39" customHeight="1" x14ac:dyDescent="0.3">
      <c r="A10" s="36" t="s">
        <v>87</v>
      </c>
      <c r="B10" s="47">
        <v>51</v>
      </c>
      <c r="C10" s="48" t="s">
        <v>88</v>
      </c>
      <c r="D10" s="49">
        <f>B10*$B$5</f>
        <v>4590</v>
      </c>
      <c r="E10" s="31"/>
    </row>
    <row r="11" spans="1:8" ht="48.6" customHeight="1" x14ac:dyDescent="0.3">
      <c r="A11" s="36" t="s">
        <v>89</v>
      </c>
      <c r="B11" s="50">
        <f>SUM(B9:B10)</f>
        <v>135</v>
      </c>
      <c r="C11" s="48" t="s">
        <v>90</v>
      </c>
      <c r="D11" s="49">
        <f>SUM(D9:D10)</f>
        <v>12150</v>
      </c>
      <c r="E11" s="45" t="str">
        <f>IF(B11=135,"OK - bírálati alap 135 adag/nap","ELLENŐRIZENDŐ")</f>
        <v>OK - bírálati alap 135 adag/nap</v>
      </c>
    </row>
    <row r="12" spans="1:8" ht="21.75" customHeight="1" x14ac:dyDescent="0.3">
      <c r="A12" s="36"/>
      <c r="B12" s="50"/>
      <c r="C12" s="48"/>
      <c r="D12" s="51"/>
      <c r="E12" s="31"/>
    </row>
    <row r="13" spans="1:8" ht="21.75" customHeight="1" x14ac:dyDescent="0.3">
      <c r="A13" s="10" t="s">
        <v>91</v>
      </c>
      <c r="B13" s="11" t="s">
        <v>92</v>
      </c>
      <c r="C13" s="10" t="s">
        <v>93</v>
      </c>
      <c r="D13" s="9"/>
    </row>
    <row r="14" spans="1:8" ht="21.75" hidden="1" customHeight="1" x14ac:dyDescent="0.3">
      <c r="A14" s="7"/>
      <c r="B14" s="12"/>
      <c r="C14" s="7"/>
      <c r="D14" s="13"/>
    </row>
    <row r="15" spans="1:8" ht="21.75" hidden="1" customHeight="1" x14ac:dyDescent="0.3">
      <c r="A15" s="7"/>
      <c r="B15" s="12"/>
      <c r="C15" s="7"/>
      <c r="D15" s="13"/>
    </row>
    <row r="16" spans="1:8" ht="21.75" hidden="1" customHeight="1" x14ac:dyDescent="0.3">
      <c r="A16" s="7"/>
      <c r="B16" s="12"/>
      <c r="C16" s="7"/>
      <c r="D16" s="13"/>
    </row>
    <row r="17" spans="1:8" ht="21.75" hidden="1" customHeight="1" x14ac:dyDescent="0.3">
      <c r="A17" s="7"/>
      <c r="B17" s="12"/>
      <c r="C17" s="7"/>
      <c r="D17" s="13"/>
    </row>
    <row r="18" spans="1:8" ht="21.75" hidden="1" customHeight="1" x14ac:dyDescent="0.3">
      <c r="A18" s="7"/>
      <c r="B18" s="12"/>
      <c r="C18" s="7"/>
      <c r="D18" s="13"/>
    </row>
    <row r="19" spans="1:8" ht="21.75" hidden="1" customHeight="1" x14ac:dyDescent="0.3">
      <c r="A19" s="7"/>
      <c r="B19" s="12"/>
      <c r="C19" s="7"/>
      <c r="D19" s="13"/>
    </row>
    <row r="20" spans="1:8" ht="21.75" hidden="1" customHeight="1" x14ac:dyDescent="0.3">
      <c r="A20" s="7"/>
      <c r="B20" s="12"/>
      <c r="C20" s="7"/>
      <c r="D20" s="13"/>
    </row>
    <row r="21" spans="1:8" ht="21.75" hidden="1" customHeight="1" x14ac:dyDescent="0.3">
      <c r="A21" s="14"/>
      <c r="B21" s="15"/>
      <c r="D21" s="15"/>
      <c r="E21" s="16"/>
    </row>
    <row r="22" spans="1:8" ht="21.75" customHeight="1" x14ac:dyDescent="0.3"/>
    <row r="23" spans="1:8" ht="21.75" customHeight="1" x14ac:dyDescent="0.3">
      <c r="A23" s="25" t="s">
        <v>94</v>
      </c>
      <c r="B23" s="19"/>
      <c r="C23" s="19"/>
      <c r="D23" s="19"/>
      <c r="E23" s="19"/>
      <c r="F23" s="19"/>
      <c r="G23" s="19"/>
      <c r="H23" s="19"/>
    </row>
    <row r="24" spans="1:8" ht="31.5" customHeight="1" x14ac:dyDescent="0.3">
      <c r="A24" s="34" t="s">
        <v>52</v>
      </c>
      <c r="B24" s="34" t="s">
        <v>95</v>
      </c>
      <c r="C24" s="34" t="s">
        <v>96</v>
      </c>
      <c r="D24" s="34" t="s">
        <v>97</v>
      </c>
    </row>
    <row r="25" spans="1:8" ht="21.75" customHeight="1" x14ac:dyDescent="0.3">
      <c r="A25" s="36" t="s">
        <v>55</v>
      </c>
      <c r="B25" s="52">
        <v>30</v>
      </c>
      <c r="C25" s="53" t="s">
        <v>98</v>
      </c>
      <c r="D25" s="54">
        <f>B25*$F$5</f>
        <v>1830</v>
      </c>
    </row>
    <row r="26" spans="1:8" ht="21.75" customHeight="1" x14ac:dyDescent="0.3">
      <c r="A26" s="36" t="s">
        <v>56</v>
      </c>
      <c r="B26" s="52">
        <v>10</v>
      </c>
      <c r="C26" s="53" t="s">
        <v>98</v>
      </c>
      <c r="D26" s="54">
        <f>B26*$F$5</f>
        <v>610</v>
      </c>
    </row>
    <row r="27" spans="1:8" ht="21.75" customHeight="1" x14ac:dyDescent="0.3"/>
    <row r="28" spans="1:8" ht="21.75" customHeight="1" x14ac:dyDescent="0.3">
      <c r="A28" s="25" t="s">
        <v>99</v>
      </c>
      <c r="B28" s="19"/>
      <c r="C28" s="19"/>
      <c r="D28" s="19"/>
      <c r="E28" s="19"/>
      <c r="F28" s="19"/>
      <c r="G28" s="19"/>
      <c r="H28" s="19"/>
    </row>
    <row r="29" spans="1:8" ht="31.5" customHeight="1" x14ac:dyDescent="0.3">
      <c r="A29" s="34" t="s">
        <v>52</v>
      </c>
      <c r="B29" s="34" t="s">
        <v>95</v>
      </c>
      <c r="C29" s="34" t="s">
        <v>96</v>
      </c>
      <c r="D29" s="34" t="s">
        <v>97</v>
      </c>
    </row>
    <row r="30" spans="1:8" ht="39" customHeight="1" x14ac:dyDescent="0.3">
      <c r="A30" s="36" t="s">
        <v>55</v>
      </c>
      <c r="B30" s="52">
        <v>55</v>
      </c>
      <c r="C30" s="48" t="s">
        <v>100</v>
      </c>
      <c r="D30" s="54">
        <f>B30*$F$5</f>
        <v>3355</v>
      </c>
    </row>
    <row r="31" spans="1:8" ht="38.4" customHeight="1" x14ac:dyDescent="0.3">
      <c r="A31" s="36" t="s">
        <v>58</v>
      </c>
      <c r="B31" s="52">
        <v>5</v>
      </c>
      <c r="C31" s="48" t="s">
        <v>101</v>
      </c>
      <c r="D31" s="54">
        <f>B31*$F$5</f>
        <v>305</v>
      </c>
    </row>
    <row r="32" spans="1:8" ht="21.75" customHeight="1" x14ac:dyDescent="0.3"/>
    <row r="33" spans="1:8" ht="21.75" customHeight="1" x14ac:dyDescent="0.3">
      <c r="A33" s="25" t="s">
        <v>102</v>
      </c>
      <c r="B33" s="19"/>
      <c r="C33" s="19"/>
      <c r="D33" s="19"/>
      <c r="E33" s="19"/>
      <c r="F33" s="19"/>
      <c r="G33" s="19"/>
      <c r="H33" s="19"/>
    </row>
    <row r="34" spans="1:8" ht="31.5" customHeight="1" x14ac:dyDescent="0.3">
      <c r="A34" s="34" t="s">
        <v>103</v>
      </c>
      <c r="B34" s="34" t="s">
        <v>104</v>
      </c>
      <c r="C34" s="34" t="s">
        <v>105</v>
      </c>
      <c r="D34" s="34" t="s">
        <v>106</v>
      </c>
    </row>
    <row r="35" spans="1:8" ht="35.4" customHeight="1" x14ac:dyDescent="0.3">
      <c r="A35" s="36" t="s">
        <v>107</v>
      </c>
      <c r="B35" s="54">
        <f>SUM(B9:B10)*$B$5</f>
        <v>12150</v>
      </c>
      <c r="C35" s="36" t="s">
        <v>108</v>
      </c>
      <c r="D35" s="36" t="s">
        <v>109</v>
      </c>
    </row>
    <row r="36" spans="1:8" ht="39" customHeight="1" x14ac:dyDescent="0.3">
      <c r="A36" s="36" t="s">
        <v>110</v>
      </c>
      <c r="B36" s="54">
        <f>$B$5</f>
        <v>90</v>
      </c>
      <c r="C36" s="36" t="s">
        <v>111</v>
      </c>
      <c r="D36" s="36" t="s">
        <v>112</v>
      </c>
    </row>
    <row r="37" spans="1:8" ht="28.8" customHeight="1" x14ac:dyDescent="0.3">
      <c r="A37" s="36" t="s">
        <v>113</v>
      </c>
      <c r="B37" s="54">
        <f>B25*$F$5+B26*$F$5</f>
        <v>2440</v>
      </c>
      <c r="C37" s="36" t="s">
        <v>114</v>
      </c>
      <c r="D37" s="36" t="s">
        <v>115</v>
      </c>
    </row>
    <row r="38" spans="1:8" ht="33" customHeight="1" x14ac:dyDescent="0.3">
      <c r="A38" s="36" t="s">
        <v>116</v>
      </c>
      <c r="B38" s="54">
        <f>$F$5</f>
        <v>61</v>
      </c>
      <c r="C38" s="36" t="s">
        <v>117</v>
      </c>
      <c r="D38" s="36" t="s">
        <v>118</v>
      </c>
    </row>
    <row r="39" spans="1:8" ht="34.200000000000003" customHeight="1" x14ac:dyDescent="0.3">
      <c r="A39" s="36" t="s">
        <v>119</v>
      </c>
      <c r="B39" s="54">
        <f>$F$5</f>
        <v>61</v>
      </c>
      <c r="C39" s="36" t="s">
        <v>117</v>
      </c>
      <c r="D39" s="36" t="s">
        <v>120</v>
      </c>
    </row>
    <row r="40" spans="1:8" ht="33.6" customHeight="1" x14ac:dyDescent="0.3">
      <c r="A40" s="36" t="s">
        <v>121</v>
      </c>
      <c r="B40" s="54">
        <f>$F$5</f>
        <v>61</v>
      </c>
      <c r="C40" s="36" t="s">
        <v>117</v>
      </c>
      <c r="D40" s="36" t="s">
        <v>120</v>
      </c>
    </row>
    <row r="41" spans="1:8" ht="26.4" customHeight="1" x14ac:dyDescent="0.3">
      <c r="A41" s="36" t="s">
        <v>122</v>
      </c>
      <c r="B41" s="54">
        <v>1</v>
      </c>
      <c r="C41" s="36" t="s">
        <v>123</v>
      </c>
      <c r="D41" s="36" t="s">
        <v>124</v>
      </c>
    </row>
    <row r="42" spans="1:8" ht="28.2" customHeight="1" x14ac:dyDescent="0.3">
      <c r="A42" s="36" t="s">
        <v>125</v>
      </c>
      <c r="B42" s="54">
        <v>1</v>
      </c>
      <c r="C42" s="36" t="s">
        <v>123</v>
      </c>
      <c r="D42" s="36" t="s">
        <v>124</v>
      </c>
    </row>
    <row r="43" spans="1:8" ht="21.75" customHeight="1" x14ac:dyDescent="0.3">
      <c r="A43" s="31"/>
      <c r="B43" s="31"/>
      <c r="C43" s="31"/>
      <c r="D43" s="31"/>
    </row>
    <row r="44" spans="1:8" ht="21.75" customHeight="1" x14ac:dyDescent="0.3">
      <c r="A44" s="26" t="s">
        <v>126</v>
      </c>
      <c r="B44" s="19"/>
      <c r="C44" s="19"/>
      <c r="D44" s="19"/>
      <c r="E44" s="19"/>
      <c r="F44" s="19"/>
      <c r="G44" s="19"/>
      <c r="H44" s="19"/>
    </row>
    <row r="45" spans="1:8" ht="21.75" customHeight="1" x14ac:dyDescent="0.3">
      <c r="A45" s="19"/>
      <c r="B45" s="19"/>
      <c r="C45" s="19"/>
      <c r="D45" s="19"/>
      <c r="E45" s="19"/>
      <c r="F45" s="19"/>
      <c r="G45" s="19"/>
      <c r="H45" s="19"/>
    </row>
    <row r="46" spans="1:8" ht="21.75" customHeight="1" x14ac:dyDescent="0.3">
      <c r="A46" s="19"/>
      <c r="B46" s="19"/>
      <c r="C46" s="19"/>
      <c r="D46" s="19"/>
      <c r="E46" s="19"/>
      <c r="F46" s="19"/>
      <c r="G46" s="19"/>
      <c r="H46" s="19"/>
    </row>
  </sheetData>
  <mergeCells count="8">
    <mergeCell ref="A1:H1"/>
    <mergeCell ref="A23:H23"/>
    <mergeCell ref="A44:H46"/>
    <mergeCell ref="A4:H4"/>
    <mergeCell ref="A7:H7"/>
    <mergeCell ref="A2:H2"/>
    <mergeCell ref="A28:H28"/>
    <mergeCell ref="A33:H33"/>
  </mergeCells>
  <pageMargins left="0.75" right="0.75" top="1" bottom="1" header="0.511811023622047" footer="0.511811023622047"/>
  <pageSetup orientation="landscape" horizontalDpi="300" verticalDpi="30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51"/>
  <sheetViews>
    <sheetView showGridLines="0" zoomScaleNormal="100" workbookViewId="0">
      <pane ySplit="6" topLeftCell="A7" activePane="bottomLeft" state="frozen"/>
      <selection pane="bottomLeft" activeCell="G47" sqref="E47:G47"/>
    </sheetView>
  </sheetViews>
  <sheetFormatPr defaultColWidth="8.6640625" defaultRowHeight="15" customHeight="1" x14ac:dyDescent="0.3"/>
  <cols>
    <col min="1" max="1" width="42" customWidth="1"/>
    <col min="2" max="2" width="24" customWidth="1"/>
    <col min="3" max="4" width="20" customWidth="1"/>
    <col min="5" max="5" width="11" customWidth="1"/>
    <col min="6" max="6" width="18" customWidth="1"/>
    <col min="7" max="7" width="20" customWidth="1"/>
    <col min="8" max="10" width="12" customWidth="1"/>
  </cols>
  <sheetData>
    <row r="1" spans="1:10" ht="25.5" customHeight="1" x14ac:dyDescent="0.3">
      <c r="A1" s="20" t="s">
        <v>127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31.5" customHeight="1" x14ac:dyDescent="0.3">
      <c r="A2" s="18" t="s">
        <v>128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44.4" customHeight="1" x14ac:dyDescent="0.3">
      <c r="A3" s="31"/>
      <c r="B3" s="31"/>
      <c r="C3" s="31"/>
      <c r="D3" s="31"/>
      <c r="E3" s="31"/>
      <c r="F3" s="31"/>
      <c r="G3" s="45" t="s">
        <v>129</v>
      </c>
      <c r="H3" s="45">
        <f>'3_Bírálati paraméterek'!B5</f>
        <v>90</v>
      </c>
      <c r="I3" s="45" t="s">
        <v>130</v>
      </c>
      <c r="J3" s="45">
        <f>'3_Bírálati paraméterek'!F5</f>
        <v>61</v>
      </c>
    </row>
    <row r="4" spans="1:10" ht="33.6" customHeight="1" x14ac:dyDescent="0.3">
      <c r="A4" s="28" t="s">
        <v>131</v>
      </c>
      <c r="B4" s="55">
        <f>'2_Ajánlati árak'!B5</f>
        <v>0</v>
      </c>
      <c r="C4" s="33"/>
      <c r="D4" s="33"/>
      <c r="E4" s="33"/>
      <c r="F4" s="31"/>
      <c r="G4" s="28"/>
      <c r="H4" s="56"/>
      <c r="I4" s="31"/>
      <c r="J4" s="31"/>
    </row>
    <row r="5" spans="1:10" ht="21.75" customHeight="1" x14ac:dyDescent="0.3"/>
    <row r="6" spans="1:10" ht="21.75" customHeight="1" x14ac:dyDescent="0.3">
      <c r="A6" s="25" t="s">
        <v>132</v>
      </c>
      <c r="B6" s="19"/>
      <c r="C6" s="19"/>
      <c r="D6" s="19"/>
      <c r="E6" s="19"/>
      <c r="F6" s="19"/>
      <c r="G6" s="19"/>
      <c r="H6" s="19"/>
      <c r="I6" s="19"/>
      <c r="J6" s="19"/>
    </row>
    <row r="7" spans="1:10" ht="31.5" customHeight="1" x14ac:dyDescent="0.3">
      <c r="A7" s="34" t="s">
        <v>29</v>
      </c>
      <c r="B7" s="34" t="s">
        <v>133</v>
      </c>
      <c r="C7" s="34" t="s">
        <v>134</v>
      </c>
      <c r="D7" s="34" t="s">
        <v>135</v>
      </c>
      <c r="E7" s="34" t="s">
        <v>36</v>
      </c>
      <c r="F7" s="34" t="s">
        <v>136</v>
      </c>
      <c r="G7" s="34" t="s">
        <v>137</v>
      </c>
      <c r="H7" s="8"/>
      <c r="I7" s="8"/>
      <c r="J7" s="8"/>
    </row>
    <row r="8" spans="1:10" ht="21.75" customHeight="1" x14ac:dyDescent="0.3">
      <c r="A8" s="36" t="s">
        <v>39</v>
      </c>
      <c r="B8" s="57">
        <f>'3_Bírálati paraméterek'!D9</f>
        <v>7560</v>
      </c>
      <c r="C8" s="58">
        <f>'2_Ajánlati árak'!H11</f>
        <v>0</v>
      </c>
      <c r="D8" s="59">
        <f>B8*C8</f>
        <v>0</v>
      </c>
      <c r="E8" s="60">
        <f>'2_Ajánlati árak'!I11</f>
        <v>0</v>
      </c>
      <c r="F8" s="59">
        <f>D8*E8</f>
        <v>0</v>
      </c>
      <c r="G8" s="59">
        <f>D8+F8</f>
        <v>0</v>
      </c>
    </row>
    <row r="9" spans="1:10" ht="21.75" customHeight="1" x14ac:dyDescent="0.3">
      <c r="A9" s="36" t="s">
        <v>138</v>
      </c>
      <c r="B9" s="57">
        <f>'3_Bírálati paraméterek'!D10</f>
        <v>4590</v>
      </c>
      <c r="C9" s="58">
        <f>AVERAGE('2_Ajánlati árak'!H12:H22)</f>
        <v>0</v>
      </c>
      <c r="D9" s="59">
        <f>B9*C9</f>
        <v>0</v>
      </c>
      <c r="E9" s="60" t="s">
        <v>139</v>
      </c>
      <c r="F9" s="59" t="str">
        <f>IF(COUNT('2_Ajánlati árak'!J12:J22)=0,"",B9*(AVERAGE('2_Ajánlati árak'!J12:J22)-AVERAGE('2_Ajánlati árak'!H12:H22)))</f>
        <v/>
      </c>
      <c r="G9" s="59" t="str">
        <f>IF(COUNT('2_Ajánlati árak'!J12:J22)=0,"",B9*AVERAGE('2_Ajánlati árak'!J12:J22))</f>
        <v/>
      </c>
    </row>
    <row r="10" spans="1:10" ht="48" customHeight="1" x14ac:dyDescent="0.3">
      <c r="A10" s="36" t="s">
        <v>38</v>
      </c>
      <c r="B10" s="61" t="s">
        <v>140</v>
      </c>
      <c r="C10" s="33"/>
      <c r="D10" s="33"/>
      <c r="E10" s="33"/>
      <c r="F10" s="33"/>
      <c r="G10" s="33"/>
    </row>
    <row r="11" spans="1:10" ht="21.75" hidden="1" customHeight="1" x14ac:dyDescent="0.3">
      <c r="A11" s="36"/>
      <c r="B11" s="62"/>
      <c r="C11" s="63"/>
      <c r="D11" s="40"/>
      <c r="E11" s="64"/>
      <c r="F11" s="40"/>
      <c r="G11" s="40"/>
    </row>
    <row r="12" spans="1:10" ht="21.75" hidden="1" customHeight="1" x14ac:dyDescent="0.3">
      <c r="A12" s="36"/>
      <c r="B12" s="62"/>
      <c r="C12" s="63"/>
      <c r="D12" s="40"/>
      <c r="E12" s="64"/>
      <c r="F12" s="40"/>
      <c r="G12" s="40"/>
    </row>
    <row r="13" spans="1:10" ht="21.75" hidden="1" customHeight="1" x14ac:dyDescent="0.3">
      <c r="A13" s="36"/>
      <c r="B13" s="62"/>
      <c r="C13" s="63"/>
      <c r="D13" s="40"/>
      <c r="E13" s="64"/>
      <c r="F13" s="40"/>
      <c r="G13" s="40"/>
    </row>
    <row r="14" spans="1:10" ht="21.75" hidden="1" customHeight="1" x14ac:dyDescent="0.3">
      <c r="A14" s="36"/>
      <c r="B14" s="62"/>
      <c r="C14" s="63"/>
      <c r="D14" s="40"/>
      <c r="E14" s="64"/>
      <c r="F14" s="40"/>
      <c r="G14" s="40"/>
    </row>
    <row r="15" spans="1:10" ht="21.75" hidden="1" customHeight="1" x14ac:dyDescent="0.3">
      <c r="A15" s="36"/>
      <c r="B15" s="62"/>
      <c r="C15" s="63"/>
      <c r="D15" s="40"/>
      <c r="E15" s="64"/>
      <c r="F15" s="40"/>
      <c r="G15" s="40"/>
    </row>
    <row r="16" spans="1:10" ht="21.75" hidden="1" customHeight="1" x14ac:dyDescent="0.3">
      <c r="A16" s="36"/>
      <c r="B16" s="62"/>
      <c r="C16" s="63"/>
      <c r="D16" s="40"/>
      <c r="E16" s="64"/>
      <c r="F16" s="40"/>
      <c r="G16" s="40"/>
    </row>
    <row r="17" spans="1:10" ht="21.75" hidden="1" customHeight="1" x14ac:dyDescent="0.3">
      <c r="A17" s="36"/>
      <c r="B17" s="62"/>
      <c r="C17" s="63"/>
      <c r="D17" s="40"/>
      <c r="E17" s="64"/>
      <c r="F17" s="40"/>
      <c r="G17" s="40"/>
    </row>
    <row r="18" spans="1:10" ht="21.75" hidden="1" customHeight="1" x14ac:dyDescent="0.3">
      <c r="A18" s="36"/>
      <c r="B18" s="62"/>
      <c r="C18" s="63"/>
      <c r="D18" s="40"/>
      <c r="E18" s="64"/>
      <c r="F18" s="40"/>
      <c r="G18" s="40"/>
    </row>
    <row r="19" spans="1:10" ht="21.75" hidden="1" customHeight="1" x14ac:dyDescent="0.3">
      <c r="A19" s="36"/>
      <c r="B19" s="62"/>
      <c r="C19" s="63"/>
      <c r="D19" s="40"/>
      <c r="E19" s="64"/>
      <c r="F19" s="40"/>
      <c r="G19" s="40"/>
    </row>
    <row r="20" spans="1:10" ht="21.75" customHeight="1" x14ac:dyDescent="0.3">
      <c r="A20" s="65" t="s">
        <v>141</v>
      </c>
      <c r="B20" s="31"/>
      <c r="C20" s="31"/>
      <c r="D20" s="66">
        <f>SUM(D8:D9)</f>
        <v>0</v>
      </c>
      <c r="E20" s="31"/>
      <c r="F20" s="66">
        <f>SUM(F8:F9)</f>
        <v>0</v>
      </c>
      <c r="G20" s="66">
        <f>SUM(G8:G9)</f>
        <v>0</v>
      </c>
    </row>
    <row r="21" spans="1:10" ht="21.75" customHeight="1" x14ac:dyDescent="0.3"/>
    <row r="22" spans="1:10" ht="21.75" customHeight="1" x14ac:dyDescent="0.3">
      <c r="A22" s="25" t="s">
        <v>142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ht="31.5" customHeight="1" x14ac:dyDescent="0.3">
      <c r="A23" s="34" t="s">
        <v>29</v>
      </c>
      <c r="B23" s="34" t="s">
        <v>143</v>
      </c>
      <c r="C23" s="34" t="s">
        <v>53</v>
      </c>
      <c r="D23" s="34" t="s">
        <v>135</v>
      </c>
      <c r="E23" s="34" t="s">
        <v>36</v>
      </c>
      <c r="F23" s="34" t="s">
        <v>136</v>
      </c>
      <c r="G23" s="34" t="s">
        <v>137</v>
      </c>
      <c r="H23" s="8"/>
      <c r="I23" s="8"/>
      <c r="J23" s="8"/>
    </row>
    <row r="24" spans="1:10" ht="21.75" customHeight="1" x14ac:dyDescent="0.3">
      <c r="A24" s="36" t="s">
        <v>55</v>
      </c>
      <c r="B24" s="67">
        <f>'3_Bírálati paraméterek'!D25</f>
        <v>1830</v>
      </c>
      <c r="C24" s="58">
        <f>'2_Ajánlati árak'!C26</f>
        <v>0</v>
      </c>
      <c r="D24" s="59">
        <f>B24*C24</f>
        <v>0</v>
      </c>
      <c r="E24" s="60">
        <f>'2_Ajánlati árak'!I26</f>
        <v>0</v>
      </c>
      <c r="F24" s="59">
        <f>D24*E24</f>
        <v>0</v>
      </c>
      <c r="G24" s="59">
        <f>D24+F24</f>
        <v>0</v>
      </c>
    </row>
    <row r="25" spans="1:10" ht="21.75" customHeight="1" x14ac:dyDescent="0.3">
      <c r="A25" s="36" t="s">
        <v>56</v>
      </c>
      <c r="B25" s="67">
        <f>'3_Bírálati paraméterek'!D26</f>
        <v>610</v>
      </c>
      <c r="C25" s="58">
        <f>'2_Ajánlati árak'!C27</f>
        <v>0</v>
      </c>
      <c r="D25" s="59">
        <f>B25*C25</f>
        <v>0</v>
      </c>
      <c r="E25" s="60">
        <f>'2_Ajánlati árak'!I27</f>
        <v>0</v>
      </c>
      <c r="F25" s="59">
        <f>D25*E25</f>
        <v>0</v>
      </c>
      <c r="G25" s="59">
        <f>D25+F25</f>
        <v>0</v>
      </c>
    </row>
    <row r="26" spans="1:10" ht="21.75" customHeight="1" x14ac:dyDescent="0.3">
      <c r="A26" s="65" t="s">
        <v>144</v>
      </c>
      <c r="B26" s="31"/>
      <c r="C26" s="31"/>
      <c r="D26" s="66">
        <f>SUM(D24:D25)</f>
        <v>0</v>
      </c>
      <c r="E26" s="31"/>
      <c r="F26" s="66">
        <f>SUM(F24:F25)</f>
        <v>0</v>
      </c>
      <c r="G26" s="66">
        <f>SUM(G24:G25)</f>
        <v>0</v>
      </c>
    </row>
    <row r="27" spans="1:10" ht="21.75" customHeight="1" x14ac:dyDescent="0.3"/>
    <row r="28" spans="1:10" ht="21.75" customHeight="1" x14ac:dyDescent="0.3">
      <c r="A28" s="25" t="s">
        <v>145</v>
      </c>
      <c r="B28" s="19"/>
      <c r="C28" s="19"/>
      <c r="D28" s="19"/>
      <c r="E28" s="19"/>
      <c r="F28" s="19"/>
      <c r="G28" s="19"/>
      <c r="H28" s="19"/>
      <c r="I28" s="19"/>
      <c r="J28" s="19"/>
    </row>
    <row r="29" spans="1:10" ht="31.5" customHeight="1" x14ac:dyDescent="0.3">
      <c r="A29" s="34" t="s">
        <v>29</v>
      </c>
      <c r="B29" s="34" t="s">
        <v>143</v>
      </c>
      <c r="C29" s="34" t="s">
        <v>53</v>
      </c>
      <c r="D29" s="34" t="s">
        <v>135</v>
      </c>
      <c r="E29" s="34" t="s">
        <v>36</v>
      </c>
      <c r="F29" s="34" t="s">
        <v>136</v>
      </c>
      <c r="G29" s="34" t="s">
        <v>137</v>
      </c>
      <c r="H29" s="8"/>
      <c r="I29" s="8"/>
      <c r="J29" s="8"/>
    </row>
    <row r="30" spans="1:10" ht="21.75" customHeight="1" x14ac:dyDescent="0.3">
      <c r="A30" s="36" t="s">
        <v>55</v>
      </c>
      <c r="B30" s="67">
        <f>'3_Bírálati paraméterek'!D30</f>
        <v>3355</v>
      </c>
      <c r="C30" s="58">
        <f>'2_Ajánlati árak'!C31</f>
        <v>0</v>
      </c>
      <c r="D30" s="59">
        <f>B30*C30</f>
        <v>0</v>
      </c>
      <c r="E30" s="60">
        <f>'2_Ajánlati árak'!I31</f>
        <v>0</v>
      </c>
      <c r="F30" s="59">
        <f>D30*E30</f>
        <v>0</v>
      </c>
      <c r="G30" s="59">
        <f>D30+F30</f>
        <v>0</v>
      </c>
    </row>
    <row r="31" spans="1:10" ht="21.75" customHeight="1" x14ac:dyDescent="0.3">
      <c r="A31" s="36" t="s">
        <v>58</v>
      </c>
      <c r="B31" s="67">
        <f>'3_Bírálati paraméterek'!D31</f>
        <v>305</v>
      </c>
      <c r="C31" s="58">
        <f>'2_Ajánlati árak'!C32</f>
        <v>0</v>
      </c>
      <c r="D31" s="59">
        <f>B31*C31</f>
        <v>0</v>
      </c>
      <c r="E31" s="60">
        <f>'2_Ajánlati árak'!I32</f>
        <v>0</v>
      </c>
      <c r="F31" s="59">
        <f>D31*E31</f>
        <v>0</v>
      </c>
      <c r="G31" s="59">
        <f>D31+F31</f>
        <v>0</v>
      </c>
    </row>
    <row r="32" spans="1:10" ht="21.75" customHeight="1" x14ac:dyDescent="0.3">
      <c r="A32" s="65" t="s">
        <v>146</v>
      </c>
      <c r="B32" s="31"/>
      <c r="C32" s="31"/>
      <c r="D32" s="66">
        <f>SUM(D30:D31)</f>
        <v>0</v>
      </c>
      <c r="E32" s="31"/>
      <c r="F32" s="66">
        <f>SUM(F30:F31)</f>
        <v>0</v>
      </c>
      <c r="G32" s="66">
        <f>SUM(G30:G31)</f>
        <v>0</v>
      </c>
    </row>
    <row r="33" spans="1:10" ht="21.75" customHeight="1" x14ac:dyDescent="0.3"/>
    <row r="34" spans="1:10" ht="21.75" customHeight="1" x14ac:dyDescent="0.3">
      <c r="A34" s="25" t="s">
        <v>147</v>
      </c>
      <c r="B34" s="19"/>
      <c r="C34" s="19"/>
      <c r="D34" s="19"/>
      <c r="E34" s="19"/>
      <c r="F34" s="19"/>
      <c r="G34" s="19"/>
      <c r="H34" s="19"/>
      <c r="I34" s="19"/>
      <c r="J34" s="19"/>
    </row>
    <row r="35" spans="1:10" ht="31.5" customHeight="1" x14ac:dyDescent="0.3">
      <c r="A35" s="34" t="s">
        <v>103</v>
      </c>
      <c r="B35" s="34" t="s">
        <v>104</v>
      </c>
      <c r="C35" s="34" t="s">
        <v>61</v>
      </c>
      <c r="D35" s="34" t="s">
        <v>135</v>
      </c>
      <c r="E35" s="34" t="s">
        <v>36</v>
      </c>
      <c r="F35" s="34" t="s">
        <v>136</v>
      </c>
      <c r="G35" s="34" t="s">
        <v>137</v>
      </c>
      <c r="H35" s="8"/>
      <c r="I35" s="8"/>
      <c r="J35" s="8"/>
    </row>
    <row r="36" spans="1:10" ht="37.799999999999997" customHeight="1" x14ac:dyDescent="0.3">
      <c r="A36" s="68" t="str">
        <f>'2_Ajánlati árak'!B36</f>
        <v>3.1 egyéni tálcás kiszerelés/csomagolás - Ft/fő/nap (az öt étkezés összesen)</v>
      </c>
      <c r="B36" s="67">
        <f>'3_Bírálati paraméterek'!B35</f>
        <v>12150</v>
      </c>
      <c r="C36" s="58">
        <f>'2_Ajánlati árak'!C36</f>
        <v>0</v>
      </c>
      <c r="D36" s="59">
        <f t="shared" ref="D36:D43" si="0">B36*C36</f>
        <v>0</v>
      </c>
      <c r="E36" s="60">
        <f>'2_Ajánlati árak'!I36</f>
        <v>0</v>
      </c>
      <c r="F36" s="59">
        <f t="shared" ref="F36:F43" si="1">D36*E36</f>
        <v>0</v>
      </c>
      <c r="G36" s="59">
        <f t="shared" ref="G36:G43" si="2">D36+F36</f>
        <v>0</v>
      </c>
    </row>
    <row r="37" spans="1:10" ht="31.8" customHeight="1" x14ac:dyDescent="0.3">
      <c r="A37" s="68" t="str">
        <f>'2_Ajánlati árak'!B37</f>
        <v>3.1 közvetlen kiszállítás a Sütöde u. 4. címre - Ft/nap (a napi szükséges valamennyi fuvar összesen)</v>
      </c>
      <c r="B37" s="67">
        <f>'3_Bírálati paraméterek'!B36</f>
        <v>90</v>
      </c>
      <c r="C37" s="58">
        <f>'2_Ajánlati árak'!C37</f>
        <v>0</v>
      </c>
      <c r="D37" s="59">
        <f t="shared" si="0"/>
        <v>0</v>
      </c>
      <c r="E37" s="60">
        <f>'2_Ajánlati árak'!I37</f>
        <v>0</v>
      </c>
      <c r="F37" s="59">
        <f t="shared" si="1"/>
        <v>0</v>
      </c>
      <c r="G37" s="59">
        <f t="shared" si="2"/>
        <v>0</v>
      </c>
    </row>
    <row r="38" spans="1:10" ht="31.2" customHeight="1" x14ac:dyDescent="0.3">
      <c r="A38" s="68" t="str">
        <f>'2_Ajánlati árak'!B38</f>
        <v>3.2 egyszemélyes csomagolás - Ft/adag</v>
      </c>
      <c r="B38" s="67">
        <f>'3_Bírálati paraméterek'!B37</f>
        <v>2440</v>
      </c>
      <c r="C38" s="58">
        <f>'2_Ajánlati árak'!C38</f>
        <v>0</v>
      </c>
      <c r="D38" s="59">
        <f t="shared" si="0"/>
        <v>0</v>
      </c>
      <c r="E38" s="60">
        <f>'2_Ajánlati árak'!I38</f>
        <v>0</v>
      </c>
      <c r="F38" s="59">
        <f t="shared" si="1"/>
        <v>0</v>
      </c>
      <c r="G38" s="59">
        <f t="shared" si="2"/>
        <v>0</v>
      </c>
    </row>
    <row r="39" spans="1:10" ht="31.8" customHeight="1" x14ac:dyDescent="0.3">
      <c r="A39" s="68" t="str">
        <f>'2_Ajánlati árak'!B39</f>
        <v>3.2 kiszállítás a Sütöde u. 4. címre - Ft/munkanap (ha külön felszámított)</v>
      </c>
      <c r="B39" s="67">
        <f>'3_Bírálati paraméterek'!B38</f>
        <v>61</v>
      </c>
      <c r="C39" s="58">
        <f>'2_Ajánlati árak'!C39</f>
        <v>0</v>
      </c>
      <c r="D39" s="59">
        <f t="shared" si="0"/>
        <v>0</v>
      </c>
      <c r="E39" s="60">
        <f>'2_Ajánlati árak'!I39</f>
        <v>0</v>
      </c>
      <c r="F39" s="59">
        <f t="shared" si="1"/>
        <v>0</v>
      </c>
      <c r="G39" s="59">
        <f t="shared" si="2"/>
        <v>0</v>
      </c>
    </row>
    <row r="40" spans="1:10" ht="31.2" customHeight="1" x14ac:dyDescent="0.3">
      <c r="A40" s="68" t="str">
        <f>'2_Ajánlati árak'!B40</f>
        <v>3.3 badellák biztosítása, visszaszállítása, kezelése és tisztítása - Ft/munkanap</v>
      </c>
      <c r="B40" s="67">
        <f>'3_Bírálati paraméterek'!B39</f>
        <v>61</v>
      </c>
      <c r="C40" s="58">
        <f>'2_Ajánlati árak'!C40</f>
        <v>0</v>
      </c>
      <c r="D40" s="59">
        <f t="shared" si="0"/>
        <v>0</v>
      </c>
      <c r="E40" s="60">
        <f>'2_Ajánlati árak'!I40</f>
        <v>0</v>
      </c>
      <c r="F40" s="59">
        <f t="shared" si="1"/>
        <v>0</v>
      </c>
      <c r="G40" s="59">
        <f t="shared" si="2"/>
        <v>0</v>
      </c>
    </row>
    <row r="41" spans="1:10" ht="35.4" customHeight="1" x14ac:dyDescent="0.3">
      <c r="A41" s="68" t="str">
        <f>'2_Ajánlati árak'!B41</f>
        <v>3.3 közvetlen kiszállítás mindhárom szállítási címre - Ft/munkanap összesen</v>
      </c>
      <c r="B41" s="67">
        <f>'3_Bírálati paraméterek'!B40</f>
        <v>61</v>
      </c>
      <c r="C41" s="58">
        <f>'2_Ajánlati árak'!C41</f>
        <v>0</v>
      </c>
      <c r="D41" s="59">
        <f t="shared" si="0"/>
        <v>0</v>
      </c>
      <c r="E41" s="60">
        <f>'2_Ajánlati árak'!I41</f>
        <v>0</v>
      </c>
      <c r="F41" s="59">
        <f t="shared" si="1"/>
        <v>0</v>
      </c>
      <c r="G41" s="59">
        <f t="shared" si="2"/>
        <v>0</v>
      </c>
    </row>
    <row r="42" spans="1:10" ht="30" customHeight="1" x14ac:dyDescent="0.3">
      <c r="A42" s="68" t="str">
        <f>'2_Ajánlati árak'!B42</f>
        <v>Egyéb járulékos költség 1 - nettó összeg a teljes bírálati időszakra</v>
      </c>
      <c r="B42" s="67">
        <f>'3_Bírálati paraméterek'!B41</f>
        <v>1</v>
      </c>
      <c r="C42" s="58">
        <f>'2_Ajánlati árak'!C42</f>
        <v>0</v>
      </c>
      <c r="D42" s="59">
        <f t="shared" si="0"/>
        <v>0</v>
      </c>
      <c r="E42" s="60">
        <f>'2_Ajánlati árak'!I42</f>
        <v>0</v>
      </c>
      <c r="F42" s="59">
        <f t="shared" si="1"/>
        <v>0</v>
      </c>
      <c r="G42" s="59">
        <f t="shared" si="2"/>
        <v>0</v>
      </c>
    </row>
    <row r="43" spans="1:10" ht="30.6" customHeight="1" x14ac:dyDescent="0.3">
      <c r="A43" s="68" t="str">
        <f>'2_Ajánlati árak'!B43</f>
        <v>Egyéb járulékos költség 2 - nettó összeg a teljes bírálati időszakra</v>
      </c>
      <c r="B43" s="67">
        <f>'3_Bírálati paraméterek'!B42</f>
        <v>1</v>
      </c>
      <c r="C43" s="58">
        <f>'2_Ajánlati árak'!C43</f>
        <v>0</v>
      </c>
      <c r="D43" s="59">
        <f t="shared" si="0"/>
        <v>0</v>
      </c>
      <c r="E43" s="60">
        <f>'2_Ajánlati árak'!I43</f>
        <v>0</v>
      </c>
      <c r="F43" s="59">
        <f t="shared" si="1"/>
        <v>0</v>
      </c>
      <c r="G43" s="59">
        <f t="shared" si="2"/>
        <v>0</v>
      </c>
    </row>
    <row r="44" spans="1:10" ht="21.75" customHeight="1" x14ac:dyDescent="0.3">
      <c r="A44" s="65" t="s">
        <v>148</v>
      </c>
      <c r="B44" s="31"/>
      <c r="C44" s="31"/>
      <c r="D44" s="66">
        <f>SUM(D36:D43)</f>
        <v>0</v>
      </c>
      <c r="E44" s="31"/>
      <c r="F44" s="66">
        <f>SUM(F36:F43)</f>
        <v>0</v>
      </c>
      <c r="G44" s="66">
        <f>SUM(G36:G43)</f>
        <v>0</v>
      </c>
    </row>
    <row r="45" spans="1:10" ht="21.75" customHeight="1" x14ac:dyDescent="0.3"/>
    <row r="46" spans="1:10" ht="21.75" customHeight="1" x14ac:dyDescent="0.3"/>
    <row r="47" spans="1:10" ht="27.75" customHeight="1" x14ac:dyDescent="0.3">
      <c r="A47" s="27" t="s">
        <v>149</v>
      </c>
      <c r="B47" s="19"/>
      <c r="C47" s="19"/>
      <c r="D47" s="17">
        <f>D20+D26+D32+D44</f>
        <v>0</v>
      </c>
      <c r="E47" s="69" t="s">
        <v>150</v>
      </c>
      <c r="F47" s="70">
        <f>F20+F26+F32+F44</f>
        <v>0</v>
      </c>
      <c r="G47" s="71">
        <f>D47+F47</f>
        <v>0</v>
      </c>
    </row>
    <row r="48" spans="1:10" ht="21.75" customHeight="1" x14ac:dyDescent="0.3"/>
    <row r="49" spans="1:10" ht="21.75" customHeight="1" x14ac:dyDescent="0.3">
      <c r="A49" s="24" t="s">
        <v>151</v>
      </c>
      <c r="B49" s="19"/>
      <c r="C49" s="19"/>
      <c r="D49" s="19"/>
      <c r="E49" s="19"/>
      <c r="F49" s="19"/>
      <c r="G49" s="19"/>
      <c r="H49" s="19"/>
      <c r="I49" s="19"/>
      <c r="J49" s="19"/>
    </row>
    <row r="50" spans="1:10" ht="21.75" customHeight="1" x14ac:dyDescent="0.3">
      <c r="A50" s="19"/>
      <c r="B50" s="19"/>
      <c r="C50" s="19"/>
      <c r="D50" s="19"/>
      <c r="E50" s="19"/>
      <c r="F50" s="19"/>
      <c r="G50" s="19"/>
      <c r="H50" s="19"/>
      <c r="I50" s="19"/>
      <c r="J50" s="19"/>
    </row>
    <row r="51" spans="1:10" ht="21.75" customHeight="1" x14ac:dyDescent="0.3">
      <c r="A51" s="19"/>
      <c r="B51" s="19"/>
      <c r="C51" s="19"/>
      <c r="D51" s="19"/>
      <c r="E51" s="19"/>
      <c r="F51" s="19"/>
      <c r="G51" s="19"/>
      <c r="H51" s="19"/>
      <c r="I51" s="19"/>
      <c r="J51" s="19"/>
    </row>
  </sheetData>
  <mergeCells count="10">
    <mergeCell ref="A1:J1"/>
    <mergeCell ref="B10:G10"/>
    <mergeCell ref="A49:J51"/>
    <mergeCell ref="B4:E4"/>
    <mergeCell ref="A6:J6"/>
    <mergeCell ref="A22:J22"/>
    <mergeCell ref="A47:C47"/>
    <mergeCell ref="A34:J34"/>
    <mergeCell ref="A2:J2"/>
    <mergeCell ref="A28:J28"/>
  </mergeCells>
  <pageMargins left="0.75" right="0.75" top="1" bottom="1" header="0.511811023622047" footer="0.511811023622047"/>
  <pageSetup fitToHeight="0" orientation="landscape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5</vt:i4>
      </vt:variant>
    </vt:vector>
  </HeadingPairs>
  <TitlesOfParts>
    <vt:vector size="9" baseType="lpstr">
      <vt:lpstr>1_Útmutató</vt:lpstr>
      <vt:lpstr>2_Ajánlati árak</vt:lpstr>
      <vt:lpstr>3_Bírálati paraméterek</vt:lpstr>
      <vt:lpstr>4_Bírálati kosár</vt:lpstr>
      <vt:lpstr>'2_Ajánlati árak'!Nyomtatási_cím</vt:lpstr>
      <vt:lpstr>'1_Útmutató'!Nyomtatási_terület</vt:lpstr>
      <vt:lpstr>'2_Ajánlati árak'!Nyomtatási_terület</vt:lpstr>
      <vt:lpstr>'3_Bírálati paraméterek'!Nyomtatási_terület</vt:lpstr>
      <vt:lpstr>'4_Bírálati kosár'!Nyomtatási_terület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Vásárolt étkeztetés - kereskedelmi ajánlat és bírálati kosár 2026</dc:title>
  <dc:subject>Nyílt pályázati eljárás egységes ártáblája és bírálati kosara</dc:subject>
  <dc:creator>Kőbányai Szivárvány Nonprofit Kft. - munkadokumentum</dc:creator>
  <dc:description>Az Ajánlattételi felhívás alapján összeállított egységes ártábla és bírálati kosár.</dc:description>
  <cp:lastModifiedBy>Gazdasági Vezető</cp:lastModifiedBy>
  <cp:revision>0</cp:revision>
  <dcterms:created xsi:type="dcterms:W3CDTF">2026-09-13T09:09:54Z</dcterms:created>
  <dcterms:modified xsi:type="dcterms:W3CDTF">2026-09-13T13:28:54Z</dcterms:modified>
  <dc:language>en-US</dc:language>
</cp:coreProperties>
</file>